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heckCompatibility="1"/>
  <bookViews>
    <workbookView xWindow="0" yWindow="0" windowWidth="20490" windowHeight="7710" tabRatio="500"/>
  </bookViews>
  <sheets>
    <sheet name="ΑΠΟΡΡΙΜΜΑΤΑ" sheetId="22" r:id="rId1"/>
    <sheet name="ΠΡΑΣΙΝΟ" sheetId="4" r:id="rId2"/>
    <sheet name="ΑΝΑΚΥΚΛΩΣΗ" sheetId="5" r:id="rId3"/>
    <sheet name="ΟΡΓΑΝΙΚΑ ΠΡΟΔΙΑΛΕΓΜΕΝΑ" sheetId="16" r:id="rId4"/>
    <sheet name="ΟΡΓΑΝΙΚΑ ΛΑΪΚΩΝ" sheetId="17" r:id="rId5"/>
    <sheet name="ΣΥΜΜΕΙΚΤΑ ΛΑΪΚΩΝ" sheetId="18" r:id="rId6"/>
    <sheet name="ΚΑΤΑΣΤΡΟΦΕΣ" sheetId="9" r:id="rId7"/>
    <sheet name="ΟΚΑΑ ΣΤΟ ΕΜΑ" sheetId="10" r:id="rId8"/>
    <sheet name="ΕΞΕΡΧΟΜΕΝΑ ΑΠΟ ΕΜΑ" sheetId="12" r:id="rId9"/>
    <sheet name="ΣΥΝΟΛΟ ΕΙΣΕΡΧΟΜΕΝΩΝ" sheetId="20" r:id="rId10"/>
    <sheet name="ΑΛΛΟ ΥΛΙΚΟ" sheetId="19" r:id="rId11"/>
  </sheets>
  <definedNames>
    <definedName name="_xlnm.Print_Area" localSheetId="10">'ΑΛΛΟ ΥΛΙΚΟ'!$A$1:$N$8</definedName>
    <definedName name="_xlnm.Print_Area" localSheetId="2">ΑΝΑΚΥΚΛΩΣΗ!$A$1:$O$2</definedName>
    <definedName name="_xlnm.Print_Area" localSheetId="0">ΑΠΟΡΡΙΜΜΑΤΑ!$A$1:$O$82</definedName>
    <definedName name="_xlnm.Print_Area" localSheetId="8">'ΕΞΕΡΧΟΜΕΝΑ ΑΠΟ ΕΜΑ'!$A$1:$O$3</definedName>
    <definedName name="_xlnm.Print_Area" localSheetId="6">ΚΑΤΑΣΤΡΟΦΕΣ!$A$1:$N$1</definedName>
    <definedName name="_xlnm.Print_Area" localSheetId="7">'ΟΚΑΑ ΣΤΟ ΕΜΑ'!$A$1:$N$1</definedName>
    <definedName name="_xlnm.Print_Area" localSheetId="4">'ΟΡΓΑΝΙΚΑ ΛΑΪΚΩΝ'!$A$1:$O$2</definedName>
    <definedName name="_xlnm.Print_Area" localSheetId="3">'ΟΡΓΑΝΙΚΑ ΠΡΟΔΙΑΛΕΓΜΕΝΑ'!$A$1:$O$2</definedName>
    <definedName name="_xlnm.Print_Area" localSheetId="1">ΠΡΑΣΙΝΟ!$A$1:$P$2</definedName>
    <definedName name="_xlnm.Print_Area" localSheetId="5">'ΣΥΜΜΕΙΚΤΑ ΛΑΪΚΩΝ'!$A$1:$O$2</definedName>
    <definedName name="_xlnm.Print_Titles" localSheetId="10">'ΑΛΛΟ ΥΛΙΚΟ'!$2:$2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8"/>
  <c r="D19"/>
  <c r="E19"/>
  <c r="F19"/>
  <c r="G19"/>
  <c r="H19"/>
  <c r="I19"/>
  <c r="J19"/>
  <c r="K19"/>
  <c r="L19"/>
  <c r="M19"/>
  <c r="N19"/>
  <c r="B19"/>
  <c r="C88" i="5"/>
  <c r="D88"/>
  <c r="E88"/>
  <c r="F88"/>
  <c r="G88"/>
  <c r="H88"/>
  <c r="I88"/>
  <c r="J88"/>
  <c r="K88"/>
  <c r="L88"/>
  <c r="M88"/>
  <c r="N88"/>
  <c r="B88"/>
  <c r="C80" i="12"/>
  <c r="D80"/>
  <c r="E80"/>
  <c r="F80"/>
  <c r="G80"/>
  <c r="H80"/>
  <c r="I80"/>
  <c r="J80"/>
  <c r="K80"/>
  <c r="L80"/>
  <c r="M80"/>
  <c r="N80"/>
  <c r="B80"/>
  <c r="C79"/>
  <c r="D79"/>
  <c r="E79"/>
  <c r="F79"/>
  <c r="G79"/>
  <c r="H79"/>
  <c r="I79"/>
  <c r="J79"/>
  <c r="K79"/>
  <c r="L79"/>
  <c r="M79"/>
  <c r="N79"/>
  <c r="B79"/>
  <c r="C78"/>
  <c r="D78"/>
  <c r="E78"/>
  <c r="F78"/>
  <c r="G78"/>
  <c r="H78"/>
  <c r="I78"/>
  <c r="J78"/>
  <c r="K78"/>
  <c r="L78"/>
  <c r="M78"/>
  <c r="N78"/>
  <c r="B78"/>
  <c r="C41"/>
  <c r="D41"/>
  <c r="E41"/>
  <c r="F41"/>
  <c r="G41"/>
  <c r="H41"/>
  <c r="I41"/>
  <c r="J41"/>
  <c r="K41"/>
  <c r="L41"/>
  <c r="M41"/>
  <c r="N41"/>
  <c r="B41"/>
  <c r="C40"/>
  <c r="D40"/>
  <c r="E40"/>
  <c r="F40"/>
  <c r="G40"/>
  <c r="H40"/>
  <c r="I40"/>
  <c r="J40"/>
  <c r="K40"/>
  <c r="L40"/>
  <c r="M40"/>
  <c r="N40"/>
  <c r="B40"/>
  <c r="N71" i="17" l="1"/>
  <c r="C71"/>
  <c r="D71"/>
  <c r="E71"/>
  <c r="F71"/>
  <c r="G71"/>
  <c r="H71"/>
  <c r="I71"/>
  <c r="J71"/>
  <c r="K71"/>
  <c r="L71"/>
  <c r="M71"/>
  <c r="B7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"/>
  <c r="N71" i="16"/>
  <c r="C71"/>
  <c r="D71"/>
  <c r="E71"/>
  <c r="F71"/>
  <c r="G71"/>
  <c r="H71"/>
  <c r="I71"/>
  <c r="J71"/>
  <c r="K71"/>
  <c r="L71"/>
  <c r="M71"/>
  <c r="B7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"/>
  <c r="N71" i="5"/>
  <c r="C71"/>
  <c r="D71"/>
  <c r="E71"/>
  <c r="F71"/>
  <c r="G71"/>
  <c r="H71"/>
  <c r="I71"/>
  <c r="J71"/>
  <c r="K71"/>
  <c r="L71"/>
  <c r="M71"/>
  <c r="B7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"/>
  <c r="C71" i="4"/>
  <c r="D71"/>
  <c r="E71"/>
  <c r="F71"/>
  <c r="G71"/>
  <c r="H71"/>
  <c r="I71"/>
  <c r="J71"/>
  <c r="K71"/>
  <c r="L71"/>
  <c r="M71"/>
  <c r="B71"/>
  <c r="N71" s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"/>
  <c r="O5"/>
  <c r="K31" i="22"/>
  <c r="J31"/>
  <c r="H31"/>
  <c r="G31"/>
  <c r="G71" s="1"/>
  <c r="F31"/>
  <c r="E31"/>
  <c r="D31"/>
  <c r="C31"/>
  <c r="B31"/>
  <c r="M31"/>
  <c r="L31"/>
  <c r="I31"/>
  <c r="F19"/>
  <c r="E19"/>
  <c r="D19"/>
  <c r="C19"/>
  <c r="B19"/>
  <c r="H16"/>
  <c r="F16"/>
  <c r="E16"/>
  <c r="D16"/>
  <c r="B16"/>
  <c r="F10"/>
  <c r="E10"/>
  <c r="D10"/>
  <c r="C10"/>
  <c r="B10"/>
  <c r="M10"/>
  <c r="L10"/>
  <c r="K10"/>
  <c r="K71" s="1"/>
  <c r="J10"/>
  <c r="I10"/>
  <c r="N8"/>
  <c r="N9"/>
  <c r="N11"/>
  <c r="N12"/>
  <c r="N13"/>
  <c r="N14"/>
  <c r="N15"/>
  <c r="N17"/>
  <c r="N18"/>
  <c r="N20"/>
  <c r="N21"/>
  <c r="N22"/>
  <c r="N23"/>
  <c r="N24"/>
  <c r="N25"/>
  <c r="N26"/>
  <c r="N27"/>
  <c r="N28"/>
  <c r="N29"/>
  <c r="N30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"/>
  <c r="N6"/>
  <c r="N7"/>
  <c r="N19" l="1"/>
  <c r="L71"/>
  <c r="J71"/>
  <c r="H71"/>
  <c r="M71"/>
  <c r="I71"/>
  <c r="N31"/>
  <c r="F71"/>
  <c r="E71"/>
  <c r="C71"/>
  <c r="B71"/>
  <c r="N16"/>
  <c r="D71"/>
  <c r="N10"/>
  <c r="N71" l="1"/>
  <c r="O6" i="4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C22" i="12"/>
  <c r="F22"/>
  <c r="G22"/>
  <c r="B22"/>
  <c r="C21"/>
  <c r="D21"/>
  <c r="D22" s="1"/>
  <c r="E21"/>
  <c r="E22" s="1"/>
  <c r="F21"/>
  <c r="G21"/>
  <c r="H21"/>
  <c r="H22" s="1"/>
  <c r="I21"/>
  <c r="I22" s="1"/>
  <c r="J21"/>
  <c r="J22" s="1"/>
  <c r="K21"/>
  <c r="K22" s="1"/>
  <c r="L21"/>
  <c r="L22" s="1"/>
  <c r="M21"/>
  <c r="M22" s="1"/>
  <c r="N21"/>
  <c r="N22" s="1"/>
  <c r="B21"/>
  <c r="N8" i="19" l="1"/>
  <c r="N7"/>
  <c r="N6"/>
  <c r="N5"/>
  <c r="N4"/>
  <c r="N3"/>
</calcChain>
</file>

<file path=xl/comments1.xml><?xml version="1.0" encoding="utf-8"?>
<comments xmlns="http://schemas.openxmlformats.org/spreadsheetml/2006/main">
  <authors>
    <author>user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ΛΙΣΤΑ ΠΟΥ ΔΕΝ ΜΠΟΡΕΙ ΝΑ ΧΡΕΩΘΕΙ ΓΙΑΤΙ ΧΡΕΩΘΗΚΕ ΗΔΗ ΕΙΣΟΔΟ, ΣΥΜΠΛΗΡΩΝΕΤΑΙ ΓΙΑ ΣΩΣΤΑ ΣΤΟΙΧΕΙΑ ΜΕ ΧΥΤΑ</t>
        </r>
      </text>
    </comment>
  </commentList>
</comments>
</file>

<file path=xl/sharedStrings.xml><?xml version="1.0" encoding="utf-8"?>
<sst xmlns="http://schemas.openxmlformats.org/spreadsheetml/2006/main" count="1189" uniqueCount="318">
  <si>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</si>
  <si>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</si>
  <si>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</si>
  <si>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</si>
  <si>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</si>
  <si>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</si>
  <si>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</si>
  <si>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</si>
  <si>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</si>
  <si>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</si>
  <si>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</si>
  <si>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</si>
  <si>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ΣΥΝΟΛΟ</t>
  </si>
  <si>
    <t>ΑΛΛΟΣ ΠΕΛΑΤΗΣ</t>
  </si>
  <si>
    <t>ΕΤΟΣ</t>
  </si>
  <si>
    <t>ΙΔΙΩΤΕΣ</t>
  </si>
  <si>
    <t>ΣΤΡΑΤΟΣ</t>
  </si>
  <si>
    <t>EMA</t>
  </si>
  <si>
    <t>ΔΗΜΟΙ</t>
  </si>
  <si>
    <t>ΚΕΝΤΡΑ ΠΡΟΣΦΥΓΩΝ</t>
  </si>
  <si>
    <t>ΠΙΝΑΚΑΣ 1: ΑΠΟΡΡΙΜΜΑΤΑ ΣΤΟ ΕΜΑ (kg)</t>
  </si>
  <si>
    <t>ΠΙΝΑΚΑΣ 10: ΑΛΛΑ ΕΙΣΕΡΧΟΜΕΝΑ Ή ΕΞΕΡΧΟΜΕΝΑ ΥΛΙΚΑ (kg) που δε μνημονεύονται στους πίνακες 1-9</t>
  </si>
  <si>
    <t>ΠΙΝΑΚΑΣ 11: ΕΙΣΕΡΧΟΜΕΝΑ ΑΠΟΡΡΙΜΜΑΤΑ  ΣΤΟ ΕΜΑ (kg)</t>
  </si>
  <si>
    <t>ΠΙΝΑΚΑΣ 2: ΠΡΑΣΙΝΟ  ΣΤΟ ΕΜΑ (kg)</t>
  </si>
  <si>
    <t>ΠΙΝΑΚΑΣ 3: ΑΝΑΚΥΚΛΩΣΗ (μπλε κάδος) ΣΤΟ ΕΜΑ (kg)</t>
  </si>
  <si>
    <t>ΠΙΝΑΚΑΣ 4: ΟΡΓΑΝΙΚΑ ΠΡΟΔΙΑΛΕΓΜΕΝΑ (καφέ κάδος) ΣΤΟ ΕΜΑ (kg)</t>
  </si>
  <si>
    <t>ΠΙΝΑΚΑΣ 5: ΟΡΓΑΝΙΚΑ ΛΑΪΚΩΝ ΑΓΟΡΩΝ ΣΤΟ ΕΜΑ (kg)</t>
  </si>
  <si>
    <t>ΠΙΝΑΚΑΣ 7: ΚΑΤΑΣΤΡΟΦΕΣ ΣΤΟ ΕΜΑ (kg)</t>
  </si>
  <si>
    <t>ΠΙΝΑΚΑΣ 8: ΟΚΑΑ ΣΤΟ ΕΜΑ (kg)</t>
  </si>
  <si>
    <t>ΠΙΝΑΚΑΣ 9: ΕΞΕΡΧΟΜΕΝΑ ΑΠO ΕΜΑ (kg)</t>
  </si>
  <si>
    <t>ΟΚΑΑ</t>
  </si>
  <si>
    <t>Ο πίνακας 11 αποτυπώνει τα απορρίμματα - προδιαλεγμένα που εισήλθαν στο ΕΜΑ προς επεξεργασία και θα αναρτηθεί στην ιστοσελίδα. Δεν περιλαμβάνει τα άχρηστα ΟΚΑΑ που δεν επεξεργάστηκαν στο ΧΥΤΑ, αλλά ζυγίστηκαν και εν συνεχεία εναποτέθηκαν στο ΧΥΤΑ.</t>
  </si>
  <si>
    <t>ΚΑΤΑΣΤΡΟΦΕΣ</t>
  </si>
  <si>
    <t>ΠΙΝΑΚΑΣ 6: ΣΥΜΜΕΙΚΤΑ ΥΠΟΛΕΙΜΜΑΤΑ ΛΑΪΚΩΝ ΑΓΟΡΩΝ (λαϊκές mix) ΣΤΟ ΕΜΑ (kg)</t>
  </si>
  <si>
    <t>ΕΙΣΕΡΧΟΜΕΝΑ ΑΠΟΡΡΙΜΜΑΤΑ ΣΤΟ ΕΜΑ</t>
  </si>
  <si>
    <t>ΠΕΡΙΓΡΑΦΗ</t>
  </si>
  <si>
    <t>ΠΟΣΟΤΗΤΑ</t>
  </si>
  <si>
    <t>00 ΔΗΜΟΙ ΠΕΡΙΦΕΡΕΙΑΣ ΑΤΤΙΚΗΣ</t>
  </si>
  <si>
    <t>01  Απορρίμματα</t>
  </si>
  <si>
    <t>02 Πράσινο</t>
  </si>
  <si>
    <t>10 ΚΕΝΤΡΟ ΠΡΟΣΦΥΓΩΝ ΕΛΛΗΝΙΚΟΥ</t>
  </si>
  <si>
    <t>30 ΣΤΡΑΤΟΣ</t>
  </si>
  <si>
    <t>31  Απορρίμματα</t>
  </si>
  <si>
    <t>32 Πράσινο</t>
  </si>
  <si>
    <t>50 ΟΚΑΑ</t>
  </si>
  <si>
    <t>60 ΚΑΤΑΣΤΡΟΦΕΣ</t>
  </si>
  <si>
    <t>61 Άλλοι Πελάτες Πράσινο</t>
  </si>
  <si>
    <t>ΣΥΝΟΛΟ ΠΡΟΣ EMA</t>
  </si>
  <si>
    <t>ΜΟΝΑΔΑ</t>
  </si>
  <si>
    <t>ΠΕΛΑΤΗΣ</t>
  </si>
  <si>
    <t>ΔΗΜΟΣΙΟ</t>
  </si>
  <si>
    <t>20 Πράσινο</t>
  </si>
  <si>
    <t>25 Πράσινο</t>
  </si>
  <si>
    <t>ΑΠΟΡΡΙΜΜΑΤΑ ΔΗΜΩΝ ΣΤΟ ΕΜΑ</t>
  </si>
  <si>
    <t>ΔΗΜΟΣ</t>
  </si>
  <si>
    <t>ΜΑΙ</t>
  </si>
  <si>
    <t>ΧΡΕΩNETAI?</t>
  </si>
  <si>
    <t>ΔΗΜΟΣ ΑΓ ΠΑΡΑΣΚΕΥΗΣ</t>
  </si>
  <si>
    <t>ΔΗΜΟΣ ΑΓΑΝΑΡΓΥΡΩΝ - ΚΑΜΑΤΕΡΟΥ</t>
  </si>
  <si>
    <t>ΔΗΜΟΣ ΑΘΗΝΑΙΩΝ</t>
  </si>
  <si>
    <t>ΔΗΜΟΣ ΑΙΓΑΛΕΩ</t>
  </si>
  <si>
    <t>ΔΗΜΟΣ ΑΙΓΙΝΑΣ</t>
  </si>
  <si>
    <t>ΔΗΜΟΣ ΑΜΑΡΟΥΣΙΟΥ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</si>
  <si>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</si>
  <si>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</si>
  <si>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</si>
  <si>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</si>
  <si>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</si>
  <si>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</si>
  <si>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</si>
  <si>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</si>
  <si>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</si>
  <si>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</si>
  <si>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</si>
  <si>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</si>
  <si>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</si>
  <si>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</si>
  <si>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ΚΗΦΙΣΙΑΣ</t>
  </si>
  <si>
    <t>ΔΗΜΟΣ ΛΑΥΡΕΩΤΙΚΗΣ</t>
  </si>
  <si>
    <t>ΔΗΜΟΣ ΜΑΡΑΘΩΝΟΣ</t>
  </si>
  <si>
    <t>ΔΗΜΟΣ ΜΑΡΚΟΠΟΥΛΟΥ ΜΕΣΟΓΑΙΑΣ</t>
  </si>
  <si>
    <t>ΔΗΜΟΣ Ν ΙΩΝΙΑΣ</t>
  </si>
  <si>
    <t>ΔΗΜΟΣ ΝΙΚΑΙΑΣ - ΑΓΙΩΑΝΝΗ ΡΕΝΤΗ</t>
  </si>
  <si>
    <t>ΔΗΜΟΣ ΠΑΛΛΗΝΗΣ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</si>
  <si>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</si>
  <si>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</si>
  <si>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</si>
  <si>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</si>
  <si>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</si>
  <si>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ΣΑΛΑΜΙΝΟΣ</t>
  </si>
  <si>
    <t>ΔΗΜΟΣ ΣΑΡΩΝΙΚΟΥ</t>
  </si>
  <si>
    <t>ΔΗΜΟΣ ΣΠΑΤΩΝ - ΑΡΤΕΜΙΔΟΣ</t>
  </si>
  <si>
    <t>ΔΗΜΟΣ ΦΙΛΟΘΕΗΣ - ΨΥΧΙΚΟΥ</t>
  </si>
  <si>
    <t>ΔΗΜΟΣ ΦΥΛΗΣ</t>
  </si>
  <si>
    <t>ΔΗΜΟΣ ΧΑΪΔΑΡΙΟΥ</t>
  </si>
  <si>
    <t>ΔΗΜΟΣ ΧΑΛΑΝΔΡΙΟΥ</t>
  </si>
  <si>
    <t>ΣΥΝΟΛΟ Α</t>
  </si>
  <si>
    <t>ΑΠΟΡΡΙΜΜΑΤΑ ΑΛΛΩΝ ΠΕΛΑΤΩΝ ΣΤΟ ΕΜΑ</t>
  </si>
  <si>
    <t>ΣΥΝΟΛΟ B</t>
  </si>
  <si>
    <t>ΑΠΟΡΡΙΜΜΑΤΑ ΣΥΝΟΛΙΚΑ ΣΤΟ ΕΜΑ</t>
  </si>
  <si>
    <t>ΑΠΟΡΡΙΜΜΑΤΑ</t>
  </si>
  <si>
    <t>ΣΥΝΟΛΟ Α+Β</t>
  </si>
  <si>
    <t>1/2019 - 12/2019</t>
  </si>
  <si>
    <t>ΠΡΑΣΙΝΟ ΔΗΜΩΝ ΣΤΟ ΕΜΑ</t>
  </si>
  <si>
    <t>ΔΗΜΟΣ ΑΓ ΒΑΡΒΑΡΑΣ</t>
  </si>
  <si>
    <t>ΔΗΜΟΣ ΑΓ ΔΗΜΗΤΡΙΟΥ</t>
  </si>
  <si>
    <t>ΔΗΜΟΣ ΑΛΙΜΟΥ</t>
  </si>
  <si>
    <t>ΔΗΜΟΣ ΑΣΠΡΟΠΥΡΓΟΥ</t>
  </si>
  <si>
    <t>ΔΗΜΟΣ ΓΛΥΦΑΔΑΣ</t>
  </si>
  <si>
    <t>ΔΗΜΟΣ ΔΑΦΝΗΣ - ΥΜΗΤΤΟΥ</t>
  </si>
  <si>
    <t>ΔΗΜΟΣ ΚΕΡΑΤΣΙΝΙΟΥ - ΔΡΑΠΕΤΣΩΝΑΣ</t>
  </si>
  <si>
    <t>ΔΗΜΟΣ ΚΟΡΥΔΑΛΛΟΥ</t>
  </si>
  <si>
    <t>ΔΗΜΟΣ ΚΡΩΠΙΑΣ</t>
  </si>
  <si>
    <t>ΔΗΜΟΣ ΛΥΚΟΒΡΥΣΗΣ - ΠΕΥΚΗΣ</t>
  </si>
  <si>
    <t>ΔΗΜΟΣ ΜΑΝΔΡΑΣ - ΕΙΔΥΛΛΙΑΣ</t>
  </si>
  <si>
    <t>ΔΗΜΟΣ ΜΕΤΑΜΟΡΦΩΣΗΣ</t>
  </si>
  <si>
    <t>ΔΗΜΟΣ ΜΟΣΧΑΤΟΥ - ΤΑΥΡΟΥ</t>
  </si>
  <si>
    <t>ΔΗΜΟΣ Ν ΣΜΥΡΝΗΣ</t>
  </si>
  <si>
    <t>ΔΗΜΟΣ ΝΕΑΣ  ΦΙΛΑΔΕΛΦΕΙΑΣ - ΝΕΑΣ ΧΑΛΚΗΔΟΝΑΣ</t>
  </si>
  <si>
    <t>ΔΗΜΟΣ ΠΦΑΛΗΡΟΥ</t>
  </si>
  <si>
    <t>ΔΗΜΟΣ ΠΑΙΑΝΙΑΣ</t>
  </si>
  <si>
    <t>ΔΗΜΟΣ ΠΑΠΑΓΟΥ - ΧΟΛΑΡΓΟΥ</t>
  </si>
  <si>
    <t>ΔΗΜΟΣ ΡΑΦΗΝΑΣ - ΠΙΚΕΡΜΙΟΥ</t>
  </si>
  <si>
    <t>ΔΗΜΟΣ ΩΡΩΠΟΥ</t>
  </si>
  <si>
    <t>ΠΡΑΣΙΝΟ ΣΤΡΑΤΟΥ ΣΤΟ ΕΜΑ</t>
  </si>
  <si>
    <t>ΕΛΛΗΝΙΚΟΣ ΣΤΡΑΤΟΣ</t>
  </si>
  <si>
    <t>ΠΟΛΕΜΙΚΗ ΑΕΡΟΠΟΡΙΑ</t>
  </si>
  <si>
    <t>ΠΟΛΕΜΙΚΟ ΝΑΥΤΙΚΟ</t>
  </si>
  <si>
    <t>ΣΥΝΟΛΟ Β</t>
  </si>
  <si>
    <t>ΠΡΑΣΙΝΟ ΙΔΙΩΤΩΝ ΣΤΟ ΕΜΑ</t>
  </si>
  <si>
    <t>DRAGANCHEV GROUP EOOD</t>
  </si>
  <si>
    <t>HELLENIC WASTE RECYCLING SA</t>
  </si>
  <si>
    <t>NOVELTY FOODS ΑΕ</t>
  </si>
  <si>
    <t>ΑΔΜΗΕ ΑΕ</t>
  </si>
  <si>
    <t>ΑΕΡΟΔΡΟΜΙΟ</t>
  </si>
  <si>
    <t>ΑΤΤΙΚΟ ΠΕΡΙΒΑΛΛΟΝ ΑΦΟΙ ΚΑΡΟΥΤΣΟΥ ΟΕ</t>
  </si>
  <si>
    <t>ΔΕΔΔΗΕ ΑΕ</t>
  </si>
  <si>
    <t>ΔΕΛΤΑ ΑΝΩΝΥΜΗ ΒΙΟΜ/ΚΗ &amp; ΕΜΠΟΡΙΚΗ ΕΤΤΡΟΦΙΜΩΝ ΑΕ</t>
  </si>
  <si>
    <t>ΔΟΜΝΑ ΚΩΣΤΕΛΙΔΟΥ &amp; ΣΙΑ ΕΕ</t>
  </si>
  <si>
    <t>ΕΛΛΗΝΟΑΜΕΡΙΚΑΝΙΚΟ ΕΚΠΑΙΔΕΥΤΙΚΟ ΙΔΡΥΜΑ</t>
  </si>
  <si>
    <t>ΕΡΓΟΣΕ ΑΕ</t>
  </si>
  <si>
    <t>ΕΥΡΥΘΜΟΣ ΔΚΡΑΜΠΟΒΙΙΤΗΣ &amp; ΣΙΑ ΕΕ</t>
  </si>
  <si>
    <t>ΙΔΡΥΜΑ ΓΕΩΡΓ &amp;  ΑΙΚ ΧΑΤΖΗΚΩΝΣΤΑ</t>
  </si>
  <si>
    <t>ΙΝΤΡΑΚΑΤ  ΚΑΤΑΣΚΕΥΕΣ ΑΕ</t>
  </si>
  <si>
    <t>ΚΠΙΣΝ  ΑΕ</t>
  </si>
  <si>
    <t>ΚΡΟΝΟΣ ΕΚΟ ΑΝΩΝΥΜΗ ΕΤΑΙΡΕΙΑ</t>
  </si>
  <si>
    <t>ΜEYER BRIDGES AEE</t>
  </si>
  <si>
    <t>ΟΣΕ ΑΕ</t>
  </si>
  <si>
    <t>ΟΙΚΟΚΑΤΑΣΚΕΥΗ &amp; ΣΙΑ ΟΕ</t>
  </si>
  <si>
    <t>ΠΑΣΧΑΛΙΔΗΣ ΚΩΝ ΘΕΟΔΩΡΟΣ</t>
  </si>
  <si>
    <t>ΠΑΥΛΑΚΗΣ ΠΑΥΛ ΚΩΝΣΤΑΝΤΙΝΟΣ</t>
  </si>
  <si>
    <t>ΠΕΡΜΕ HELLAS ΑΕ (ΠΕΡΙΒΑΛΛΜΕΤΑΦΟΡΙΚΗ)</t>
  </si>
  <si>
    <t>ΣΤΑΘΕΡΕΣ ΣΥΓΚΟΙΝΩΝΙΕΣ  (ΣΤΑΣΥ ΑΕ)</t>
  </si>
  <si>
    <t>ΣΧΙΖΑΣ ΓΕΩΡΓΙΟΣ</t>
  </si>
  <si>
    <t>ΣΥΝΟΛΟ Γ</t>
  </si>
  <si>
    <t>ΠΡΑΣΙΝΟ ΔΗΜΟΣΙΩΝ ΥΠΗΡΕΣΙΩΝ ΣΤΟ ΕΜΑ</t>
  </si>
  <si>
    <t>ΓΕΝΙΚΟ ΝΟΣΟΚΟΜΕΙΟ ΝΙΑΚΑΙΑΣ (ΑΓΠΑΝΤΕΛΕΗΜΩΝ)</t>
  </si>
  <si>
    <t>ΕΙΔΙΚΟ ΤΑΜΕΙΟ ΓΕΩΠΟΝΙΚΟΥ ΠΑΝΕΠΙΣΤΗΜΙΟΥ ΑΘΗΝΩΝ</t>
  </si>
  <si>
    <t>ΕΛΛΗΝΙΚΗ ΡΑΔΙΟΦΩΝΙΑ ΤΗΛΕΟΡΑΣΗ ΙΝΤΕΡΝΕΤ ΕΡΤ  ΑΕ</t>
  </si>
  <si>
    <t>ΝΑΥΣΤΑΘΜΟΣ ΣΑΛΑΜΙΝΑΣ</t>
  </si>
  <si>
    <t>ΟΔΙΚΕΣ ΣΥΓΚΟΙΝΩΝΙΕΣ ΑΕ</t>
  </si>
  <si>
    <t>ΠΑΡΚΟ  ΑΝΤΩΝΗ ΤΡΙΤΣΗ</t>
  </si>
  <si>
    <t>ΠΕΡΙΦΕΡΕΙΑ ΑΤΤΙΚΗΣ</t>
  </si>
  <si>
    <t>ΠΕΡΙΦΕΡΕΙΑ ΑΤΤΙΚΗΣ 'ΣΥΝΤΗΡΗΣΗΣ ΟΔΟΠΟΙΑΣ ΔΚΕΣΟ)</t>
  </si>
  <si>
    <t>ΠΕΡΙΦΕΡΕΙΑ ΔΑΤΤΙΚΗΣ ¨ΚΑΘΑΡΙΣΜΟΣ ΡΕΜΑΤΩΝ</t>
  </si>
  <si>
    <t>ΣΥΝΔΕΣΜΟΣ ΠΑΡΝΗΘΑΣ ΣΥΝΠΑ</t>
  </si>
  <si>
    <t>ΤΡΑΠΕΖΑ ΤΗΣ ΕΛΛΑΔΟΣ (ΠΑΙΔΚΑΤΑΣΚΗΝΩΣΕΙΣ)</t>
  </si>
  <si>
    <t>ΥΠΟΥΡΓΕΙΟ ΠΟΛΙΤΙΣΜΟΥ &amp; ΠΟΛΚΛΗΡΟΝΟΜΙΑΣ</t>
  </si>
  <si>
    <t>ΣΥΝΟΛΟ Δ</t>
  </si>
  <si>
    <t>ΠΡΑΣΙΝΟ ΑΛΛΩΝ ΠΕΛΑΤΩΝ ΣΤΟ ΕΜΑ</t>
  </si>
  <si>
    <t>ΣΥΝΟΛΟ E</t>
  </si>
  <si>
    <t>ΠΡΑΣΙΝΟ ΣΥΝΟΛΙΚΑ ΣΤΟ ΕΜΑ</t>
  </si>
  <si>
    <t>ΠΡΑΣΙΝΟ</t>
  </si>
  <si>
    <t>ΣΥΝΟΛΟ Α+Β+Γ+Δ+Ε</t>
  </si>
  <si>
    <t>Εάν κάποια από τις άνωθεν ποσότητες περιλαμβάνεται σε άλλο πίνακα, κάνετε περιγραφή.</t>
  </si>
  <si>
    <t>ΑΝΑΚΥΚΛΩΣΗ ΔΗΜΩΝ ΣΤΟ ΕΜΑ</t>
  </si>
  <si>
    <t>ΣΥΝΟΛΟ A</t>
  </si>
  <si>
    <t>ΑΝΑΚΥΚΛΩΣΗ ΑΛΛΩΝ ΠΕΛΑΤΩΝ ΣΤΟ ΕΜΑ</t>
  </si>
  <si>
    <t>ΑΝΑΚΥΚΛΩΣΗ ΑΠΟ ΚΔΑΥ ΣΤΟ ΕΜΑ</t>
  </si>
  <si>
    <t>ΠΑΡΑΠΡΟΙΟΝ ΔΗΜΟΤΙΚΩΝ ΑΠΟΒΛΗΤΩΝ ΑΠΟ ΚΔΑΥ</t>
  </si>
  <si>
    <t>ΥΠΟΛΛΕΙΜΜΑ ΔΗΜΟΤΙΚΩΝ ΑΠΟΒΛΗΤΩΝ ΑΠΟ ΚΔΑΥ</t>
  </si>
  <si>
    <t>ΑΝΑΚΥΚΛΩΣΗ ΣΥΝΟΛΙΚΑ ΣΤΟ ΕΜΑ</t>
  </si>
  <si>
    <t>ΣΥΝΟΛΟ A+Β+Γ</t>
  </si>
  <si>
    <t>ΟΡΓΑΝΙΚΑ ΠΡΟΔΙΑΛΕΓΜΕΝΑ ΔΗΜΩΝ ΣΤΟ ΕΜΑ</t>
  </si>
  <si>
    <t>ΟΡΓΑΝΙΚΑ ΠΡΟΔΙΑΛΕΓΜΕΝΑ ΑΛΛΩΝ ΠΕΛΑΤΩΝ ΣΤΟ ΕΜΑ</t>
  </si>
  <si>
    <t>EYROCATERING</t>
  </si>
  <si>
    <t>WATT ΑΕ</t>
  </si>
  <si>
    <t>ΕΛΛΗΝΙΚΑ ΠΕΤΡΕΛΑΙΑ ΑΕ</t>
  </si>
  <si>
    <t>ΛΙΝΤΛ ΕΛΛΑΣ &amp; ΣΙΑ ΟΕ</t>
  </si>
  <si>
    <t>ΟΡΓΑΝΙΚΑ ΠΡΟΔΙΑΛΕΓΜΕΝΑ ΣΥΝΟΛΙΚΑ ΣΤΟ ΕΜΑ</t>
  </si>
  <si>
    <t>ΟΡΓΑΝΙΚΑ ΛΑΪΚΩΝ ΑΓΟΡΩΝ ΔΗΜΩΝ ΣΤΟ ΕΜΑ</t>
  </si>
  <si>
    <t>ΟΡΓΑΝΙΚΑ ΛΑΪΚΩΝ ΑΓΟΡΩΝ ΑΛΛΩΝ ΠΕΛΑΤΩΝ ΣΤΟ ΕΜΑ</t>
  </si>
  <si>
    <t>ΟΡΓΑΝΙΚΑ ΛΑΪΚΩΝ ΑΓΟΡΩΝ ΣΥΝΟΛΙΚΑ ΣΤΟ ΕΜΑ</t>
  </si>
  <si>
    <t>ΣΥΜΜΙΚΤΑ ΥΠΟΛΕΙΜΜΑΤΑ ΛΑΪΚΩΝ ΑΓΟΡΩΝ ΔΗΜΩΝ ΣΤΟ ΕΜΑ</t>
  </si>
  <si>
    <t>ΣΥΜΜΙΚΤΑ ΥΠΟΛΕΙΜΜΑΤΑ ΛΑΪΚΩΝ ΑΓΟΡΩΝ ΑΛΛΩΝ ΠΕΛΑΤΩΝ ΣΤΟ ΕΜΑ</t>
  </si>
  <si>
    <t>ΣΥΜΜΙΚΤΑ ΥΠΟΛΕΙΜΜΑΤΑ ΛΑΪΚΩΝ ΑΓΟΡΩΝ ΣΥΝΟΛΙΚΑ ΣΤΟ ΕΜΑ</t>
  </si>
  <si>
    <t>ΚΑΤΑΣΤΡΟΦΕΣ ΣΤΟ ΕΜΑ</t>
  </si>
  <si>
    <t>FROUITS FORWARD OE</t>
  </si>
  <si>
    <t>ΟΚΑΑ ΣΤΟ ΕΜΑ</t>
  </si>
  <si>
    <t>ΤΥΠΟΣ</t>
  </si>
  <si>
    <t>A ΑΝΑΚΥΚΛΩΣΙΜΑ - ΟΡΓΑΝΙΚΟ (ΕΙΣΟΔΟΣ ΕΜΑΚ)</t>
  </si>
  <si>
    <t>B ΑΧΡΗΣΤΑ ΑΠO ΕΠΕΞΕΡΓΑΣΙΑ ΠΡΟΣ ΧΥΤΑ</t>
  </si>
  <si>
    <t>Γ ΑΧΡΗΣΤΑ ΑΠΕΥΘΕΙΑΣ ΧΥΤΑ</t>
  </si>
  <si>
    <t>Δ ΣΥΝΟΛΑ ΑΧΡΗΣΤΩΝ ΟΚΑΑ ΠΡΟΣ ΧΥΤΑ</t>
  </si>
  <si>
    <t>Ε ΑΛΛΟ ΡΕΥΜΑ ΑΠO ΟΚΑΑ</t>
  </si>
  <si>
    <t>ΣΥΝΟΛΟ (Α+Δ+Ε)</t>
  </si>
  <si>
    <t>ΕΞΕΡΧΟΜΕΝΑ ΑΠO ΕΜΑ ΠΡΟΣ ΧΥΤΑ</t>
  </si>
  <si>
    <t>ΤΥΠΟΣ ΥΛΙΚΟΥ</t>
  </si>
  <si>
    <t>01 RDF</t>
  </si>
  <si>
    <t>02 BOA</t>
  </si>
  <si>
    <t>03 ΤΡΙΤΟΒΑΘΜΙΟ</t>
  </si>
  <si>
    <t>04 ΟΓΚΩΔΗ</t>
  </si>
  <si>
    <t>05 ΑΧΡΗΣΤΑ ΥΠΟΔΟΧΗΣ</t>
  </si>
  <si>
    <t>06 ΥΠ ΡΑΦIΝΑΡΙΑΣ</t>
  </si>
  <si>
    <t>07 BY PASS</t>
  </si>
  <si>
    <t>08 ΚΑΘΑΡΙΣΜΟΙ ΕΜΑ</t>
  </si>
  <si>
    <t>09 COMPOST (ΒΙΟΦΙΛΤΡΑ)</t>
  </si>
  <si>
    <t>10 COMPOST (ΧΥΤΑ ΑΠΟΚΑΤΑΣΤΑΣΗ)</t>
  </si>
  <si>
    <t>11 ΑΧΡΗΣΤΑ ΒΙΟΑΠΟΒΛΗΤΩΝ</t>
  </si>
  <si>
    <t>19 ΣΥΝΟΛΟ ΠΡΟΣ ΧΥΤΑ Δ ΑΤΤΙΚΗΣ</t>
  </si>
  <si>
    <t>21 Compost CLO ΓΙΑ ΑΠΟΚΑΤΑΣΤΑΣΗ</t>
  </si>
  <si>
    <t>22 Depot ΚΛΑΔΙΩΝ XYTA</t>
  </si>
  <si>
    <t>29 ΣΥΝΟΛΟ ΠΡΟΣ ΛΟΙΠΗ ΟΕΔΑ Δ ΑΤΤΙΚΗΣ</t>
  </si>
  <si>
    <t>ΓΕΝΙΚΟ ΣΥΝΟΛΟ</t>
  </si>
  <si>
    <t>ΕΞΕΡΧΟΜΕΝΑ ΑΠO ΕΜΑ ΠΡΟΣ  ΑΛΛΟ ΤΕΛΙΚΟ ΑΠΟΔΕΚΤΗ</t>
  </si>
  <si>
    <t>ΤΕΛΙΚΟΣ ΑΠΟΔΕΚΤΗΣ</t>
  </si>
  <si>
    <t>02 ΕΠΕΞΕΡΓΑΣΜΕΝΑ ΚΛΑΔΕΜΑΤΑ</t>
  </si>
  <si>
    <t>ΑΓΕΤ  ΗΡΑΚΛΗΣ</t>
  </si>
  <si>
    <t>ΕΔΑΔΥΜ ΑΕ</t>
  </si>
  <si>
    <t>ANTIPOLLUTION ΜΟΝ ΑΝΕ</t>
  </si>
  <si>
    <t>VITALIA EΠΕ</t>
  </si>
  <si>
    <t>ΕΥΒΟΙΑ ΠΕΛΕΤ ΑΕ</t>
  </si>
  <si>
    <t>ΑΠΟΣΤΟΛΗΣ ΑΡΑΠΑΚΗΣ</t>
  </si>
  <si>
    <t>ΑΝΑΓΝΩΣΤΟΥ ΜΙΧΑΗΛ</t>
  </si>
  <si>
    <t>ΦΩΤΟΣ ΓΕΩΡΓΙΟΣ &amp; ΣΙΑ ΙΚΕ</t>
  </si>
  <si>
    <t>03 SRF</t>
  </si>
  <si>
    <t>ΧΑΛΥΨ ΔΟΜΙΚΑ ΥΛΙΚΑ ΑΕ</t>
  </si>
  <si>
    <t>05 ΕΠΙΣΤΡΟΦΕΣ ΑΠΟ ΔΕΙΓΜΑ SRF</t>
  </si>
  <si>
    <t>ΕΞΕΡΧΟΜΕΝΑ ΑΠO ΕΜΑ ΠΩΛΗΣΕΙΣ</t>
  </si>
  <si>
    <t>01 ΧΥΔΗΝ ΣΙΔΗΡΟΣ &amp; ΑΝ ΜΕΤΑΛΑ</t>
  </si>
  <si>
    <t>02 ΑΣΥΜΠΙΕΣΤΟΣ ΣΙΔΗΡΟΣ</t>
  </si>
  <si>
    <t>03 ΣΥΜΠΙΕΣΜΕΝΟΣ ΣΙΔΗΡΟΣ</t>
  </si>
  <si>
    <t>04 ΑΛΟΥΜΙΝΙΟ</t>
  </si>
  <si>
    <t>05 ΑΛΟΥΜΙΝΙΟ (ΧΑΜΚΑΘΑΡΟΤΗΤΑΣ)</t>
  </si>
  <si>
    <t>06 ΑΛΟΥΜΙΝΙΟ (Γ)</t>
  </si>
  <si>
    <t>07 ΣΥΜΜΕΙΚΤΑ ΜΕΤΑΛΛΑ</t>
  </si>
  <si>
    <t>08 ΚΑΛΩΔΙΑ</t>
  </si>
  <si>
    <t>09 ΣΙΔΗΡ ΜΕΤΑΛΛΑ (ΜΟΤΕΡ-ΜΕΤΑΣΧ)</t>
  </si>
  <si>
    <t>10 ΠΛΑΚΕΤΕΣ Α</t>
  </si>
  <si>
    <t>11 ΠΛΑΚΕΤΕΣ Γ</t>
  </si>
  <si>
    <t>12 ΠΛΑΚΕΤΕΣ ΜΕ ΠΕΡΙΒΛΗΜΑ</t>
  </si>
  <si>
    <t>14 ΜΟΤΕΡ</t>
  </si>
  <si>
    <t>15 ΧΑΛΚΟΣ</t>
  </si>
  <si>
    <t>16 ΑΝΟΞΕΙΔΩΤΑ</t>
  </si>
  <si>
    <t>17 ΜΠΑΤΑΡΙΕΣ</t>
  </si>
  <si>
    <t>18 ΟΡΕΙΧΑΛΚΟΣ</t>
  </si>
  <si>
    <t>19 PET</t>
  </si>
  <si>
    <t>20 PE</t>
  </si>
  <si>
    <t>21 PP</t>
  </si>
  <si>
    <t>22 ΟΓΚΩΔΗ ΠΛΑΣΤΙΚΑ PP</t>
  </si>
  <si>
    <t>23 ANAMEIKTA ΠΛΑΣΤΙΚΑ</t>
  </si>
  <si>
    <t>24 EΓΧΡΩΜΟ ΦΙΛΜ</t>
  </si>
  <si>
    <t>25 ΦΙΛΜ LDPE</t>
  </si>
  <si>
    <t>26 ΦΙΛΜ</t>
  </si>
  <si>
    <t>27 ΤΕΤΡΑΠΑΚ</t>
  </si>
  <si>
    <t>28 ΓΥΑΛΙ</t>
  </si>
  <si>
    <t>29 ΧΑΡΤΙ</t>
  </si>
  <si>
    <t>30 ΧΑΡΤΟΝΙ</t>
  </si>
  <si>
    <t>ΕΞΕΡΧΟΜΕΝΑ ΑΠO ΕΜΑ</t>
  </si>
  <si>
    <t>01 ΒΙΟ COMPOST (EΠΕΞΕΡΓΑΣΙΑ &amp; ΣΥΣΚΕΥΑΣΙΑ)</t>
  </si>
  <si>
    <t>02 ΕΔΑΦΟΒΕΛΤΙΩΤΙΚΟ ΥΛΙΚΟ ΑΠΟ ΠΡΟΔΙΑΛΕΓΜΕΝΑ (ΓΑΙΑ ΑΤΤΙΚΗΣ)</t>
  </si>
  <si>
    <t>ΟΡΓΑΝΙΚΟ ΚΛΑΣΜΑ ΠΡΟΣ COMPOSTING</t>
  </si>
  <si>
    <t>_</t>
  </si>
  <si>
    <t>1 - 12 / 2019</t>
  </si>
  <si>
    <t>03 Πιλοτική Ανακύκλωση</t>
  </si>
  <si>
    <t>04 Προδιαλεγμένα Οργανικά Biowaste</t>
  </si>
  <si>
    <t>05 Οργανικά Λαϊκών Αγορών</t>
  </si>
  <si>
    <t>06 Σύμμεικτα Λαϊκών Αγορών</t>
  </si>
  <si>
    <t>51 ΟΚΑΑ Ανακυκλώσιμα - Οργανικό</t>
  </si>
  <si>
    <t>52 ΟΚΑΑ Αλλο Ρεύμα Από ΟΚΑΑ</t>
  </si>
  <si>
    <t>62 Άλλοι Πελάτες Πιλοτική Ανακύκλωση</t>
  </si>
  <si>
    <t>63 Άλλοι Πελάτες Προδιαλεγμένα Οργανικά Biowaste</t>
  </si>
  <si>
    <t>64 Άλλοι Πελάτες Οργανικά Λαϊκών Αγορών</t>
  </si>
  <si>
    <t>65 Άλλοι Πελάτες Σύμμεικτα Λαϊκών Αγορών</t>
  </si>
  <si>
    <t>ΌΧΙ: 22/2012 Απόφαση ΔΣ ΕΔΣΝΑ</t>
  </si>
  <si>
    <t>ΌΧΙ: σελ 18 5.18 ΑΔΣ</t>
  </si>
  <si>
    <t>ΌΧΙ: 4/2018 ΑΔΣ ΕΔΣΝΑ</t>
  </si>
  <si>
    <t>NAI:  6.18  AΔΣ ΕΔΣΝΑ</t>
  </si>
  <si>
    <r>
      <t xml:space="preserve">α.εε 70/2019 </t>
    </r>
    <r>
      <rPr>
        <b/>
        <i/>
        <sz val="10"/>
        <color rgb="FF000000"/>
        <rFont val="Arial"/>
        <family val="2"/>
        <charset val="161"/>
      </rPr>
      <t>( 8/18 ΑΔΣ)</t>
    </r>
  </si>
  <si>
    <t>NAI</t>
  </si>
  <si>
    <t>ΌΧΙ: 4/2018 Απόφαση ΔΣ ΕΔΣΝΑ</t>
  </si>
  <si>
    <t>ΣΥΝΟΛΟ ΑΧΡΗΣΤΩΝ</t>
  </si>
  <si>
    <t>ΣΥΝΟΛΟ ΠΡΟΣ ΤΑΦΗ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</si>
  <si>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</si>
  <si>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</si>
  <si>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</si>
  <si>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</si>
  <si>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</si>
  <si>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ΚΥΘΗΡΩΝ</t>
  </si>
  <si>
    <t>ΔΗΜΟΣ ΜΑΡΑΘΩΝΑ</t>
  </si>
  <si>
    <t>ΔΗΜΟΣ ΜΕΓΑΡΕΩΝ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</si>
  <si>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</si>
  <si>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</si>
  <si>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</si>
  <si>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</si>
  <si>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ΠΟΡΟΥ</t>
  </si>
  <si>
    <t>ΔΗΜΟΣ ΣΑΛΑΜΙΝΑΣ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</si>
  <si>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</si>
  <si>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</si>
  <si>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</si>
  <si>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</si>
  <si>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ΧΑΙΔΑΡΙΟΥ</t>
  </si>
  <si>
    <t xml:space="preserve">ΔΗΜΟΣ ΑΓΚΙΣΤΡΙΟΥ </t>
  </si>
  <si>
    <t>ΣΥΝΟΛΟ SRF</t>
  </si>
  <si>
    <t>ΣΥΝΟΛΟ ΕΠΕΞΕΡΓΑΣΜΕΝΑ ΚΛΑΔΕΜΑΤΑ</t>
  </si>
  <si>
    <t>ΣΙΔΗΡΟΣ</t>
  </si>
  <si>
    <t>ΑΛΟΥΜΙΝΙΟ</t>
  </si>
  <si>
    <t>ΑΝΑΚΥΚΛΩΣΙΜΑ</t>
  </si>
</sst>
</file>

<file path=xl/styles.xml><?xml version="1.0" encoding="utf-8"?>
<styleSheet xmlns="http://schemas.openxmlformats.org/spreadsheetml/2006/main">
  <numFmts count="2">
    <numFmt numFmtId="164" formatCode="\ mmmm\ d&quot;, &quot;yyyy"/>
    <numFmt numFmtId="165" formatCode="###0"/>
  </numFmts>
  <fonts count="18">
    <font>
      <sz val="10"/>
      <color indexed="8"/>
      <name val="Arial"/>
    </font>
    <font>
      <sz val="10"/>
      <color indexed="8"/>
      <name val="Arial"/>
      <family val="2"/>
      <charset val="161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2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i/>
      <sz val="10"/>
      <color rgb="FF000000"/>
      <name val="Arial"/>
      <family val="2"/>
      <charset val="161"/>
    </font>
    <font>
      <sz val="12"/>
      <color indexed="8"/>
      <name val="Calibri"/>
      <family val="2"/>
      <charset val="161"/>
    </font>
    <font>
      <sz val="1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4">
    <xf numFmtId="0" fontId="0" fillId="0" borderId="0" xfId="0">
      <alignment vertical="top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top"/>
    </xf>
    <xf numFmtId="0" fontId="0" fillId="0" borderId="1" xfId="0" applyBorder="1" applyAlignment="1">
      <alignment vertical="center"/>
    </xf>
    <xf numFmtId="0" fontId="12" fillId="0" borderId="1" xfId="0" applyFont="1" applyBorder="1">
      <alignment vertical="top"/>
    </xf>
    <xf numFmtId="0" fontId="13" fillId="0" borderId="1" xfId="0" applyFont="1" applyBorder="1">
      <alignment vertical="top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top"/>
    </xf>
    <xf numFmtId="0" fontId="0" fillId="0" borderId="0" xfId="0" applyBorder="1">
      <alignment vertical="top"/>
    </xf>
    <xf numFmtId="0" fontId="13" fillId="0" borderId="0" xfId="0" applyFont="1" applyBorder="1">
      <alignment vertical="top"/>
    </xf>
    <xf numFmtId="3" fontId="0" fillId="0" borderId="0" xfId="0" applyNumberFormat="1" applyFill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3" fontId="13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Fill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3" fontId="0" fillId="0" borderId="10" xfId="0" applyNumberForma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3" fontId="0" fillId="2" borderId="10" xfId="0" applyNumberFormat="1" applyFill="1" applyBorder="1" applyAlignment="1">
      <alignment horizontal="right" vertical="center" wrapText="1"/>
    </xf>
    <xf numFmtId="3" fontId="0" fillId="5" borderId="1" xfId="0" applyNumberForma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3" fontId="0" fillId="2" borderId="1" xfId="0" applyNumberFormat="1" applyFill="1" applyBorder="1" applyAlignment="1">
      <alignment horizontal="right" vertical="center" wrapText="1"/>
    </xf>
    <xf numFmtId="3" fontId="0" fillId="0" borderId="6" xfId="0" applyNumberForma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6" borderId="10" xfId="0" applyFill="1" applyBorder="1" applyAlignment="1">
      <alignment vertical="center" wrapText="1"/>
    </xf>
    <xf numFmtId="3" fontId="0" fillId="6" borderId="10" xfId="0" applyNumberFormat="1" applyFill="1" applyBorder="1" applyAlignment="1">
      <alignment horizontal="right" vertical="center" wrapText="1"/>
    </xf>
    <xf numFmtId="3" fontId="0" fillId="0" borderId="0" xfId="0" applyNumberFormat="1">
      <alignment vertical="top"/>
    </xf>
  </cellXfs>
  <cellStyles count="1">
    <cellStyle name="Κανονικό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81"/>
  <sheetViews>
    <sheetView tabSelected="1" topLeftCell="A37" zoomScaleNormal="100" workbookViewId="0">
      <selection activeCell="N84" sqref="N84"/>
    </sheetView>
  </sheetViews>
  <sheetFormatPr defaultColWidth="6.85546875" defaultRowHeight="12.75" customHeight="1"/>
  <cols>
    <col min="1" max="1" width="36.28515625" style="2" customWidth="1"/>
    <col min="2" max="13" width="10.7109375" style="19" customWidth="1"/>
    <col min="14" max="14" width="15.7109375" style="19" customWidth="1"/>
    <col min="15" max="15" width="21.7109375" style="2" customWidth="1"/>
    <col min="16" max="16" width="6.85546875" style="2"/>
    <col min="17" max="17" width="9.140625" style="2" bestFit="1" customWidth="1"/>
    <col min="18" max="16384" width="6.85546875" style="2"/>
  </cols>
  <sheetData>
    <row r="1" spans="1:17" ht="27.75" customHeight="1">
      <c r="A1" s="52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7" ht="18">
      <c r="A3" s="54" t="s">
        <v>53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7" ht="12.75" customHeight="1">
      <c r="A5" s="42" t="s">
        <v>293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22">
        <f t="shared" ref="N5:N6" si="0">SUM(B5:M5)</f>
        <v>0</v>
      </c>
      <c r="O5" s="46"/>
    </row>
    <row r="6" spans="1:17" ht="12.75" customHeight="1">
      <c r="A6" s="42" t="s">
        <v>294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2">
        <f t="shared" si="0"/>
        <v>0</v>
      </c>
      <c r="O6" s="46"/>
    </row>
    <row r="7" spans="1:17" ht="12.75" customHeight="1">
      <c r="A7" s="42" t="s">
        <v>295</v>
      </c>
      <c r="B7" s="22"/>
      <c r="C7" s="22">
        <v>179380</v>
      </c>
      <c r="D7" s="22">
        <v>278710</v>
      </c>
      <c r="E7" s="22">
        <v>298230</v>
      </c>
      <c r="F7" s="22">
        <v>280310</v>
      </c>
      <c r="G7" s="22">
        <v>97170</v>
      </c>
      <c r="H7" s="22">
        <v>117150</v>
      </c>
      <c r="I7" s="22">
        <v>124790</v>
      </c>
      <c r="J7" s="22">
        <v>229290</v>
      </c>
      <c r="K7" s="22">
        <v>111880</v>
      </c>
      <c r="L7" s="22">
        <v>166940</v>
      </c>
      <c r="M7" s="22">
        <v>282270</v>
      </c>
      <c r="N7" s="22">
        <f>SUM(B7:M7)</f>
        <v>2166120</v>
      </c>
      <c r="O7" s="30" t="s">
        <v>289</v>
      </c>
    </row>
    <row r="8" spans="1:17" ht="12.75" customHeight="1">
      <c r="A8" s="42" t="s">
        <v>296</v>
      </c>
      <c r="B8" s="22">
        <v>137270</v>
      </c>
      <c r="C8" s="22">
        <v>229860</v>
      </c>
      <c r="D8" s="22">
        <v>414300</v>
      </c>
      <c r="E8" s="22">
        <v>456630</v>
      </c>
      <c r="F8" s="22">
        <v>283690</v>
      </c>
      <c r="G8" s="22">
        <v>51110</v>
      </c>
      <c r="H8" s="22">
        <v>136280</v>
      </c>
      <c r="I8" s="22">
        <v>196830</v>
      </c>
      <c r="J8" s="22">
        <v>281320</v>
      </c>
      <c r="K8" s="22">
        <v>167490</v>
      </c>
      <c r="L8" s="22">
        <v>256400</v>
      </c>
      <c r="M8" s="22">
        <v>288570</v>
      </c>
      <c r="N8" s="22">
        <f t="shared" ref="N8:N71" si="1">SUM(B8:M8)</f>
        <v>2899750</v>
      </c>
      <c r="O8" s="30" t="s">
        <v>289</v>
      </c>
    </row>
    <row r="9" spans="1:17" ht="12.75" customHeight="1">
      <c r="A9" s="42" t="s">
        <v>297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22">
        <f t="shared" si="1"/>
        <v>0</v>
      </c>
      <c r="O9" s="30"/>
    </row>
    <row r="10" spans="1:17" ht="12.75" customHeight="1">
      <c r="A10" s="42" t="s">
        <v>59</v>
      </c>
      <c r="B10" s="22">
        <f>9969550+329500</f>
        <v>10299050</v>
      </c>
      <c r="C10" s="22">
        <f>10233040+47130</f>
        <v>10280170</v>
      </c>
      <c r="D10" s="22">
        <f>12753820+266100</f>
        <v>13019920</v>
      </c>
      <c r="E10" s="22">
        <f>13045900+426710</f>
        <v>13472610</v>
      </c>
      <c r="F10" s="22">
        <f>12558230+108020</f>
        <v>12666250</v>
      </c>
      <c r="G10" s="22">
        <v>6256710</v>
      </c>
      <c r="H10" s="22">
        <v>8297750</v>
      </c>
      <c r="I10" s="22">
        <f>5374040</f>
        <v>5374040</v>
      </c>
      <c r="J10" s="22">
        <f>12305450</f>
        <v>12305450</v>
      </c>
      <c r="K10" s="22">
        <f>10312650</f>
        <v>10312650</v>
      </c>
      <c r="L10" s="22">
        <f>11511630</f>
        <v>11511630</v>
      </c>
      <c r="M10" s="22">
        <f>11722260</f>
        <v>11722260</v>
      </c>
      <c r="N10" s="22">
        <f t="shared" si="1"/>
        <v>125518490</v>
      </c>
      <c r="O10" s="30" t="s">
        <v>289</v>
      </c>
    </row>
    <row r="11" spans="1:17" ht="12.75" customHeight="1">
      <c r="A11" s="42" t="s">
        <v>60</v>
      </c>
      <c r="B11" s="22">
        <v>615720</v>
      </c>
      <c r="C11" s="22">
        <v>605000</v>
      </c>
      <c r="D11" s="22">
        <v>806580</v>
      </c>
      <c r="E11" s="22">
        <v>788760</v>
      </c>
      <c r="F11" s="22">
        <v>672070</v>
      </c>
      <c r="G11" s="22">
        <v>242850</v>
      </c>
      <c r="H11" s="22">
        <v>290820</v>
      </c>
      <c r="I11" s="22">
        <v>283010</v>
      </c>
      <c r="J11" s="22">
        <v>624910</v>
      </c>
      <c r="K11" s="22">
        <v>194900</v>
      </c>
      <c r="L11" s="22">
        <v>494790</v>
      </c>
      <c r="M11" s="22">
        <v>542200</v>
      </c>
      <c r="N11" s="22">
        <f t="shared" si="1"/>
        <v>6161610</v>
      </c>
      <c r="O11" s="30" t="s">
        <v>289</v>
      </c>
    </row>
    <row r="12" spans="1:17" ht="12.75" customHeight="1">
      <c r="A12" s="42" t="s">
        <v>61</v>
      </c>
      <c r="B12" s="22"/>
      <c r="C12" s="22">
        <v>97780</v>
      </c>
      <c r="D12" s="22"/>
      <c r="E12" s="22"/>
      <c r="F12" s="22"/>
      <c r="G12" s="22"/>
      <c r="H12" s="22">
        <v>15390</v>
      </c>
      <c r="I12" s="22"/>
      <c r="J12" s="22"/>
      <c r="K12" s="22"/>
      <c r="L12" s="22"/>
      <c r="M12" s="22"/>
      <c r="N12" s="22">
        <f t="shared" si="1"/>
        <v>113170</v>
      </c>
      <c r="O12" s="30" t="s">
        <v>289</v>
      </c>
    </row>
    <row r="13" spans="1:17" ht="12.75" customHeight="1">
      <c r="A13" s="42" t="s">
        <v>106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2">
        <f t="shared" si="1"/>
        <v>0</v>
      </c>
      <c r="O13" s="30"/>
    </row>
    <row r="14" spans="1:17" ht="12.75" customHeight="1">
      <c r="A14" s="42" t="s">
        <v>62</v>
      </c>
      <c r="B14" s="22">
        <v>193340</v>
      </c>
      <c r="C14" s="22">
        <v>210030</v>
      </c>
      <c r="D14" s="22">
        <v>163110</v>
      </c>
      <c r="E14" s="22">
        <v>177160</v>
      </c>
      <c r="F14" s="22">
        <v>153390</v>
      </c>
      <c r="G14" s="22">
        <v>34590</v>
      </c>
      <c r="H14" s="22">
        <v>50330</v>
      </c>
      <c r="I14" s="22">
        <v>13980</v>
      </c>
      <c r="J14" s="22">
        <v>75400</v>
      </c>
      <c r="K14" s="22">
        <v>92510</v>
      </c>
      <c r="L14" s="22">
        <v>323990</v>
      </c>
      <c r="M14" s="22">
        <v>223790</v>
      </c>
      <c r="N14" s="22">
        <f t="shared" si="1"/>
        <v>1711620</v>
      </c>
      <c r="O14" s="30" t="s">
        <v>289</v>
      </c>
    </row>
    <row r="15" spans="1:17" ht="12.75" customHeight="1">
      <c r="A15" s="42" t="s">
        <v>107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22">
        <f t="shared" si="1"/>
        <v>0</v>
      </c>
      <c r="O15" s="30"/>
    </row>
    <row r="16" spans="1:17" ht="12.75" customHeight="1">
      <c r="A16" s="42" t="s">
        <v>63</v>
      </c>
      <c r="B16" s="22">
        <f>454720+5340</f>
        <v>460060</v>
      </c>
      <c r="C16" s="22">
        <v>367570</v>
      </c>
      <c r="D16" s="22">
        <f>497290+1220</f>
        <v>498510</v>
      </c>
      <c r="E16" s="22">
        <f>423460+3070</f>
        <v>426530</v>
      </c>
      <c r="F16" s="22">
        <f>353780+3650</f>
        <v>357430</v>
      </c>
      <c r="G16" s="22"/>
      <c r="H16" s="22">
        <f>228320+3870</f>
        <v>232190</v>
      </c>
      <c r="I16" s="22">
        <v>270380</v>
      </c>
      <c r="J16" s="22">
        <v>429710</v>
      </c>
      <c r="K16" s="22">
        <v>153440</v>
      </c>
      <c r="L16" s="22">
        <v>328770</v>
      </c>
      <c r="M16" s="22">
        <v>316650</v>
      </c>
      <c r="N16" s="22">
        <f t="shared" si="1"/>
        <v>3841240</v>
      </c>
      <c r="O16" s="30" t="s">
        <v>289</v>
      </c>
      <c r="Q16" s="48"/>
    </row>
    <row r="17" spans="1:17" ht="12.75" customHeight="1">
      <c r="A17" s="42" t="s">
        <v>64</v>
      </c>
      <c r="B17" s="22"/>
      <c r="C17" s="22">
        <v>66940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>
        <f t="shared" si="1"/>
        <v>66940</v>
      </c>
      <c r="O17" s="30" t="s">
        <v>289</v>
      </c>
    </row>
    <row r="18" spans="1:17" ht="12.75" customHeight="1">
      <c r="A18" s="42" t="s">
        <v>65</v>
      </c>
      <c r="B18" s="22">
        <v>236470</v>
      </c>
      <c r="C18" s="22">
        <v>378140</v>
      </c>
      <c r="D18" s="22">
        <v>509900</v>
      </c>
      <c r="E18" s="22">
        <v>614570</v>
      </c>
      <c r="F18" s="22">
        <v>431480</v>
      </c>
      <c r="G18" s="22">
        <v>57900</v>
      </c>
      <c r="H18" s="22">
        <v>144380</v>
      </c>
      <c r="I18" s="22">
        <v>168320</v>
      </c>
      <c r="J18" s="22">
        <v>274960</v>
      </c>
      <c r="K18" s="22">
        <v>124840</v>
      </c>
      <c r="L18" s="22">
        <v>298350</v>
      </c>
      <c r="M18" s="22">
        <v>402900</v>
      </c>
      <c r="N18" s="22">
        <f t="shared" si="1"/>
        <v>3642210</v>
      </c>
      <c r="O18" s="30" t="s">
        <v>289</v>
      </c>
    </row>
    <row r="19" spans="1:17" ht="12.75" customHeight="1">
      <c r="A19" s="42" t="s">
        <v>66</v>
      </c>
      <c r="B19" s="22">
        <f>338000+4350</f>
        <v>342350</v>
      </c>
      <c r="C19" s="22">
        <f>555110+1830</f>
        <v>556940</v>
      </c>
      <c r="D19" s="22">
        <f>796530+5330</f>
        <v>801860</v>
      </c>
      <c r="E19" s="22">
        <f>708230+3710</f>
        <v>711940</v>
      </c>
      <c r="F19" s="22">
        <f>448860+7540</f>
        <v>456400</v>
      </c>
      <c r="G19" s="22">
        <v>37360</v>
      </c>
      <c r="H19" s="22">
        <v>289020</v>
      </c>
      <c r="I19" s="22">
        <v>264480</v>
      </c>
      <c r="J19" s="22">
        <v>282390</v>
      </c>
      <c r="K19" s="22"/>
      <c r="L19" s="22"/>
      <c r="M19" s="22">
        <v>167420</v>
      </c>
      <c r="N19" s="22">
        <f t="shared" si="1"/>
        <v>3910160</v>
      </c>
      <c r="O19" s="30" t="s">
        <v>289</v>
      </c>
      <c r="Q19" s="48"/>
    </row>
    <row r="20" spans="1:17" ht="12.75" customHeight="1">
      <c r="A20" s="42" t="s">
        <v>67</v>
      </c>
      <c r="B20" s="22">
        <v>213180</v>
      </c>
      <c r="C20" s="22">
        <v>372940</v>
      </c>
      <c r="D20" s="22">
        <v>586800</v>
      </c>
      <c r="E20" s="22">
        <v>582710</v>
      </c>
      <c r="F20" s="22">
        <v>320780</v>
      </c>
      <c r="G20" s="22">
        <v>173210</v>
      </c>
      <c r="H20" s="22">
        <v>254980</v>
      </c>
      <c r="I20" s="22">
        <v>174140</v>
      </c>
      <c r="J20" s="22">
        <v>323770</v>
      </c>
      <c r="K20" s="22">
        <v>264960</v>
      </c>
      <c r="L20" s="22">
        <v>363400</v>
      </c>
      <c r="M20" s="22">
        <v>389460</v>
      </c>
      <c r="N20" s="22">
        <f t="shared" si="1"/>
        <v>4020330</v>
      </c>
      <c r="O20" s="30" t="s">
        <v>289</v>
      </c>
    </row>
    <row r="21" spans="1:17" ht="12.75" customHeight="1">
      <c r="A21" s="42" t="s">
        <v>108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22">
        <f t="shared" si="1"/>
        <v>0</v>
      </c>
      <c r="O21" s="30"/>
    </row>
    <row r="22" spans="1:17" ht="12.75" customHeight="1">
      <c r="A22" s="42" t="s">
        <v>109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22">
        <f t="shared" si="1"/>
        <v>0</v>
      </c>
      <c r="O22" s="30"/>
    </row>
    <row r="23" spans="1:17" ht="12.75" customHeight="1">
      <c r="A23" s="42" t="s">
        <v>68</v>
      </c>
      <c r="B23" s="22"/>
      <c r="C23" s="22">
        <v>49620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>
        <f t="shared" si="1"/>
        <v>49620</v>
      </c>
      <c r="O23" s="30" t="s">
        <v>289</v>
      </c>
    </row>
    <row r="24" spans="1:17" ht="12.75" customHeight="1">
      <c r="A24" s="42" t="s">
        <v>69</v>
      </c>
      <c r="B24" s="22">
        <v>96810</v>
      </c>
      <c r="C24" s="22">
        <v>161570</v>
      </c>
      <c r="D24" s="22">
        <v>44700</v>
      </c>
      <c r="E24" s="22">
        <v>94140</v>
      </c>
      <c r="F24" s="22">
        <v>135950</v>
      </c>
      <c r="G24" s="22"/>
      <c r="H24" s="22">
        <v>117580</v>
      </c>
      <c r="I24" s="22">
        <v>102830</v>
      </c>
      <c r="J24" s="22">
        <v>56640</v>
      </c>
      <c r="K24" s="22"/>
      <c r="L24" s="22">
        <v>77220</v>
      </c>
      <c r="M24" s="22">
        <v>99650</v>
      </c>
      <c r="N24" s="22">
        <f t="shared" si="1"/>
        <v>987090</v>
      </c>
      <c r="O24" s="30" t="s">
        <v>289</v>
      </c>
    </row>
    <row r="25" spans="1:17" ht="12.75" customHeight="1">
      <c r="A25" s="42" t="s">
        <v>70</v>
      </c>
      <c r="B25" s="22"/>
      <c r="C25" s="22">
        <v>42080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>
        <f t="shared" si="1"/>
        <v>42080</v>
      </c>
      <c r="O25" s="30" t="s">
        <v>289</v>
      </c>
    </row>
    <row r="26" spans="1:17" ht="12.75" customHeight="1">
      <c r="A26" s="42" t="s">
        <v>71</v>
      </c>
      <c r="B26" s="22"/>
      <c r="C26" s="22">
        <v>40640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>
        <f t="shared" si="1"/>
        <v>40640</v>
      </c>
      <c r="O26" s="30" t="s">
        <v>289</v>
      </c>
    </row>
    <row r="27" spans="1:17" ht="12.75" customHeight="1">
      <c r="A27" s="42" t="s">
        <v>72</v>
      </c>
      <c r="B27" s="22"/>
      <c r="C27" s="22">
        <v>69400</v>
      </c>
      <c r="D27" s="22"/>
      <c r="E27" s="22"/>
      <c r="F27" s="22"/>
      <c r="G27" s="22"/>
      <c r="H27" s="22"/>
      <c r="I27" s="22"/>
      <c r="J27" s="22"/>
      <c r="K27" s="22"/>
      <c r="L27" s="22"/>
      <c r="M27" s="22">
        <v>20760</v>
      </c>
      <c r="N27" s="22">
        <f t="shared" si="1"/>
        <v>90160</v>
      </c>
      <c r="O27" s="30" t="s">
        <v>289</v>
      </c>
    </row>
    <row r="28" spans="1:17" ht="12.75" customHeight="1">
      <c r="A28" s="42" t="s">
        <v>73</v>
      </c>
      <c r="B28" s="22">
        <v>102000</v>
      </c>
      <c r="C28" s="22">
        <v>98320</v>
      </c>
      <c r="D28" s="22">
        <v>29320</v>
      </c>
      <c r="E28" s="22"/>
      <c r="F28" s="22">
        <v>3340</v>
      </c>
      <c r="G28" s="22">
        <v>8510</v>
      </c>
      <c r="H28" s="22">
        <v>7210</v>
      </c>
      <c r="I28" s="22"/>
      <c r="J28" s="22">
        <v>9240</v>
      </c>
      <c r="K28" s="22"/>
      <c r="L28" s="22">
        <v>30620</v>
      </c>
      <c r="M28" s="22"/>
      <c r="N28" s="22">
        <f t="shared" si="1"/>
        <v>288560</v>
      </c>
      <c r="O28" s="30" t="s">
        <v>289</v>
      </c>
    </row>
    <row r="29" spans="1:17" ht="12.75" customHeight="1">
      <c r="A29" s="42" t="s">
        <v>74</v>
      </c>
      <c r="B29" s="22">
        <v>318980</v>
      </c>
      <c r="C29" s="22">
        <v>531680</v>
      </c>
      <c r="D29" s="22">
        <v>700710</v>
      </c>
      <c r="E29" s="22">
        <v>608780</v>
      </c>
      <c r="F29" s="22">
        <v>305760</v>
      </c>
      <c r="G29" s="22">
        <v>87130</v>
      </c>
      <c r="H29" s="22">
        <v>167380</v>
      </c>
      <c r="I29" s="22">
        <v>215550</v>
      </c>
      <c r="J29" s="22">
        <v>516460</v>
      </c>
      <c r="K29" s="22">
        <v>152360</v>
      </c>
      <c r="L29" s="22">
        <v>293790</v>
      </c>
      <c r="M29" s="22">
        <v>419030</v>
      </c>
      <c r="N29" s="22">
        <f t="shared" si="1"/>
        <v>4317610</v>
      </c>
      <c r="O29" s="30" t="s">
        <v>289</v>
      </c>
    </row>
    <row r="30" spans="1:17" ht="12.75" customHeight="1">
      <c r="A30" s="42" t="s">
        <v>75</v>
      </c>
      <c r="B30" s="22"/>
      <c r="C30" s="22">
        <v>68800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>
        <f t="shared" si="1"/>
        <v>68800</v>
      </c>
      <c r="O30" s="30" t="s">
        <v>289</v>
      </c>
    </row>
    <row r="31" spans="1:17" ht="12.75" customHeight="1">
      <c r="A31" s="42" t="s">
        <v>76</v>
      </c>
      <c r="B31" s="22">
        <f>183050+38680</f>
        <v>221730</v>
      </c>
      <c r="C31" s="22">
        <f>411460+34870</f>
        <v>446330</v>
      </c>
      <c r="D31" s="22">
        <f>706890+39720</f>
        <v>746610</v>
      </c>
      <c r="E31" s="22">
        <f>844870+41540</f>
        <v>886410</v>
      </c>
      <c r="F31" s="22">
        <f>513520+40030</f>
        <v>553550</v>
      </c>
      <c r="G31" s="22">
        <f>78940+34280</f>
        <v>113220</v>
      </c>
      <c r="H31" s="22">
        <f>212480+21860</f>
        <v>234340</v>
      </c>
      <c r="I31" s="22">
        <f>319320</f>
        <v>319320</v>
      </c>
      <c r="J31" s="22">
        <f>490830+33190</f>
        <v>524020</v>
      </c>
      <c r="K31" s="22">
        <f>158550+34090</f>
        <v>192640</v>
      </c>
      <c r="L31" s="22">
        <f>394470</f>
        <v>394470</v>
      </c>
      <c r="M31" s="22">
        <f>442770</f>
        <v>442770</v>
      </c>
      <c r="N31" s="22">
        <f t="shared" si="1"/>
        <v>5075410</v>
      </c>
      <c r="O31" s="30" t="s">
        <v>289</v>
      </c>
      <c r="Q31" s="48"/>
    </row>
    <row r="32" spans="1:17" ht="12.75" customHeight="1">
      <c r="A32" s="42" t="s">
        <v>110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22">
        <f t="shared" si="1"/>
        <v>0</v>
      </c>
      <c r="O32" s="30"/>
    </row>
    <row r="33" spans="1:15" ht="12.75" customHeight="1">
      <c r="A33" s="42" t="s">
        <v>77</v>
      </c>
      <c r="B33" s="22"/>
      <c r="C33" s="22">
        <v>76370</v>
      </c>
      <c r="D33" s="22"/>
      <c r="E33" s="22"/>
      <c r="F33" s="22"/>
      <c r="G33" s="22"/>
      <c r="H33" s="22"/>
      <c r="I33" s="22"/>
      <c r="J33" s="22"/>
      <c r="K33" s="22"/>
      <c r="L33" s="22"/>
      <c r="M33" s="22">
        <v>42060</v>
      </c>
      <c r="N33" s="22">
        <f t="shared" si="1"/>
        <v>118430</v>
      </c>
      <c r="O33" s="30" t="s">
        <v>289</v>
      </c>
    </row>
    <row r="34" spans="1:15" ht="12.75" customHeight="1">
      <c r="A34" s="42" t="s">
        <v>111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22">
        <f t="shared" si="1"/>
        <v>0</v>
      </c>
      <c r="O34" s="30"/>
    </row>
    <row r="35" spans="1:15" ht="12.75" customHeight="1">
      <c r="A35" s="42" t="s">
        <v>112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22">
        <f t="shared" si="1"/>
        <v>0</v>
      </c>
      <c r="O35" s="30"/>
    </row>
    <row r="36" spans="1:15" ht="12.75" customHeight="1">
      <c r="A36" s="42" t="s">
        <v>298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22">
        <f t="shared" si="1"/>
        <v>0</v>
      </c>
      <c r="O36" s="30"/>
    </row>
    <row r="37" spans="1:15" ht="12.75" customHeight="1">
      <c r="A37" s="42" t="s">
        <v>78</v>
      </c>
      <c r="B37" s="22"/>
      <c r="C37" s="22">
        <v>60680</v>
      </c>
      <c r="D37" s="22"/>
      <c r="E37" s="22"/>
      <c r="F37" s="22"/>
      <c r="G37" s="22"/>
      <c r="H37" s="22"/>
      <c r="I37" s="22"/>
      <c r="J37" s="22"/>
      <c r="K37" s="22"/>
      <c r="L37" s="22">
        <v>23440</v>
      </c>
      <c r="M37" s="22">
        <v>18410</v>
      </c>
      <c r="N37" s="22">
        <f t="shared" si="1"/>
        <v>102530</v>
      </c>
      <c r="O37" s="30" t="s">
        <v>289</v>
      </c>
    </row>
    <row r="38" spans="1:15" ht="12.75" customHeight="1">
      <c r="A38" s="42" t="s">
        <v>113</v>
      </c>
      <c r="B38" s="41"/>
      <c r="C38" s="41">
        <v>2950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2">
        <f t="shared" si="1"/>
        <v>2950</v>
      </c>
      <c r="O38" s="30"/>
    </row>
    <row r="39" spans="1:15" ht="12.75" customHeight="1">
      <c r="A39" s="42" t="s">
        <v>114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22">
        <f t="shared" si="1"/>
        <v>0</v>
      </c>
      <c r="O39" s="30"/>
    </row>
    <row r="40" spans="1:15" ht="12.75" customHeight="1">
      <c r="A40" s="42" t="s">
        <v>299</v>
      </c>
      <c r="B40" s="22"/>
      <c r="C40" s="22">
        <v>28110</v>
      </c>
      <c r="D40" s="22"/>
      <c r="E40" s="22"/>
      <c r="F40" s="22"/>
      <c r="G40" s="22"/>
      <c r="H40" s="22"/>
      <c r="I40" s="22"/>
      <c r="J40" s="22"/>
      <c r="K40" s="22"/>
      <c r="L40" s="22">
        <v>63980</v>
      </c>
      <c r="M40" s="22"/>
      <c r="N40" s="22">
        <f t="shared" si="1"/>
        <v>92090</v>
      </c>
      <c r="O40" s="30" t="s">
        <v>289</v>
      </c>
    </row>
    <row r="41" spans="1:15" ht="12.75" customHeight="1">
      <c r="A41" s="42" t="s">
        <v>80</v>
      </c>
      <c r="B41" s="22"/>
      <c r="C41" s="22"/>
      <c r="D41" s="22"/>
      <c r="E41" s="22"/>
      <c r="F41" s="22"/>
      <c r="G41" s="22"/>
      <c r="H41" s="22">
        <v>7580</v>
      </c>
      <c r="I41" s="22"/>
      <c r="J41" s="22"/>
      <c r="K41" s="22"/>
      <c r="L41" s="22"/>
      <c r="M41" s="22"/>
      <c r="N41" s="22">
        <f t="shared" si="1"/>
        <v>7580</v>
      </c>
      <c r="O41" s="30" t="s">
        <v>289</v>
      </c>
    </row>
    <row r="42" spans="1:15" ht="12.75" customHeight="1">
      <c r="A42" s="42" t="s">
        <v>300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22">
        <f t="shared" si="1"/>
        <v>0</v>
      </c>
      <c r="O42" s="30"/>
    </row>
    <row r="43" spans="1:15" ht="12.75" customHeight="1">
      <c r="A43" s="42" t="s">
        <v>115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22">
        <f t="shared" si="1"/>
        <v>0</v>
      </c>
      <c r="O43" s="30"/>
    </row>
    <row r="44" spans="1:15" ht="12.75" customHeight="1">
      <c r="A44" s="42" t="s">
        <v>116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22">
        <f t="shared" si="1"/>
        <v>0</v>
      </c>
      <c r="O44" s="30"/>
    </row>
    <row r="45" spans="1:15" ht="12.75" customHeight="1">
      <c r="A45" s="42" t="s">
        <v>301</v>
      </c>
      <c r="B45" s="22">
        <v>468020</v>
      </c>
      <c r="C45" s="22">
        <v>439080</v>
      </c>
      <c r="D45" s="22">
        <v>508000</v>
      </c>
      <c r="E45" s="22">
        <v>496440</v>
      </c>
      <c r="F45" s="22">
        <v>423620</v>
      </c>
      <c r="G45" s="22">
        <v>156030</v>
      </c>
      <c r="H45" s="22">
        <v>227530</v>
      </c>
      <c r="I45" s="22">
        <v>106330</v>
      </c>
      <c r="J45" s="22">
        <v>397500</v>
      </c>
      <c r="K45" s="22">
        <v>197320</v>
      </c>
      <c r="L45" s="22">
        <v>386160</v>
      </c>
      <c r="M45" s="22">
        <v>413430</v>
      </c>
      <c r="N45" s="22">
        <f t="shared" si="1"/>
        <v>4219460</v>
      </c>
      <c r="O45" s="30" t="s">
        <v>289</v>
      </c>
    </row>
    <row r="46" spans="1:15" ht="12.75" customHeight="1">
      <c r="A46" s="42" t="s">
        <v>302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22">
        <f t="shared" si="1"/>
        <v>0</v>
      </c>
      <c r="O46" s="30"/>
    </row>
    <row r="47" spans="1:15" ht="15.75">
      <c r="A47" s="42" t="s">
        <v>303</v>
      </c>
      <c r="B47" s="22"/>
      <c r="C47" s="22">
        <v>27200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>
        <f t="shared" si="1"/>
        <v>27200</v>
      </c>
      <c r="O47" s="30" t="s">
        <v>289</v>
      </c>
    </row>
    <row r="48" spans="1:15" ht="12.75" customHeight="1">
      <c r="A48" s="42" t="s">
        <v>304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22">
        <f t="shared" si="1"/>
        <v>0</v>
      </c>
      <c r="O48" s="30"/>
    </row>
    <row r="49" spans="1:15" ht="12.75" customHeight="1">
      <c r="A49" s="42" t="s">
        <v>120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22">
        <f t="shared" si="1"/>
        <v>0</v>
      </c>
      <c r="O49" s="30"/>
    </row>
    <row r="50" spans="1:15" ht="12.75" customHeight="1">
      <c r="A50" s="42" t="s">
        <v>83</v>
      </c>
      <c r="B50" s="22"/>
      <c r="C50" s="22">
        <v>45370</v>
      </c>
      <c r="D50" s="22"/>
      <c r="E50" s="22"/>
      <c r="F50" s="22"/>
      <c r="G50" s="22"/>
      <c r="H50" s="22"/>
      <c r="I50" s="22"/>
      <c r="J50" s="22"/>
      <c r="K50" s="22"/>
      <c r="L50" s="22">
        <v>24500</v>
      </c>
      <c r="M50" s="22"/>
      <c r="N50" s="22">
        <f t="shared" si="1"/>
        <v>69870</v>
      </c>
      <c r="O50" s="30" t="s">
        <v>289</v>
      </c>
    </row>
    <row r="51" spans="1:15" ht="12.75" customHeight="1">
      <c r="A51" s="42" t="s">
        <v>121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22">
        <f t="shared" si="1"/>
        <v>0</v>
      </c>
      <c r="O51" s="30"/>
    </row>
    <row r="52" spans="1:15" ht="15.75">
      <c r="A52" s="42" t="s">
        <v>84</v>
      </c>
      <c r="B52" s="22"/>
      <c r="C52" s="22">
        <v>422170</v>
      </c>
      <c r="D52" s="22"/>
      <c r="E52" s="22"/>
      <c r="F52" s="22"/>
      <c r="G52" s="22"/>
      <c r="H52" s="22"/>
      <c r="I52" s="22"/>
      <c r="J52" s="22"/>
      <c r="K52" s="22">
        <v>22910</v>
      </c>
      <c r="L52" s="22">
        <v>118310</v>
      </c>
      <c r="M52" s="22">
        <v>153200</v>
      </c>
      <c r="N52" s="22">
        <f t="shared" si="1"/>
        <v>716590</v>
      </c>
      <c r="O52" s="30" t="s">
        <v>289</v>
      </c>
    </row>
    <row r="53" spans="1:15" ht="12.75" customHeight="1">
      <c r="A53" s="42" t="s">
        <v>85</v>
      </c>
      <c r="B53" s="22">
        <v>49250</v>
      </c>
      <c r="C53" s="22">
        <v>66420</v>
      </c>
      <c r="D53" s="22">
        <v>180970</v>
      </c>
      <c r="E53" s="22">
        <v>149750</v>
      </c>
      <c r="F53" s="22">
        <v>139340</v>
      </c>
      <c r="G53" s="22">
        <v>107770</v>
      </c>
      <c r="H53" s="22">
        <v>71200</v>
      </c>
      <c r="I53" s="22">
        <v>43140</v>
      </c>
      <c r="J53" s="22">
        <v>71710</v>
      </c>
      <c r="K53" s="22">
        <v>67660</v>
      </c>
      <c r="L53" s="22">
        <v>86770</v>
      </c>
      <c r="M53" s="22">
        <v>130320</v>
      </c>
      <c r="N53" s="22">
        <f t="shared" si="1"/>
        <v>1164300</v>
      </c>
      <c r="O53" s="30" t="s">
        <v>289</v>
      </c>
    </row>
    <row r="54" spans="1:15" ht="12.75" customHeight="1">
      <c r="A54" s="42" t="s">
        <v>86</v>
      </c>
      <c r="B54" s="22">
        <v>22740</v>
      </c>
      <c r="C54" s="22">
        <v>70810</v>
      </c>
      <c r="D54" s="22">
        <v>57090</v>
      </c>
      <c r="E54" s="22">
        <v>95510</v>
      </c>
      <c r="F54" s="22">
        <v>143120</v>
      </c>
      <c r="G54" s="22">
        <v>104560</v>
      </c>
      <c r="H54" s="22">
        <v>57520</v>
      </c>
      <c r="I54" s="22">
        <v>125480</v>
      </c>
      <c r="J54" s="22">
        <v>100230</v>
      </c>
      <c r="K54" s="22">
        <v>117490</v>
      </c>
      <c r="L54" s="22">
        <v>24670</v>
      </c>
      <c r="M54" s="22">
        <v>58900</v>
      </c>
      <c r="N54" s="22">
        <f t="shared" si="1"/>
        <v>978120</v>
      </c>
      <c r="O54" s="30" t="s">
        <v>289</v>
      </c>
    </row>
    <row r="55" spans="1:15" ht="12.75" customHeight="1">
      <c r="A55" s="42" t="s">
        <v>87</v>
      </c>
      <c r="B55" s="22">
        <v>781410</v>
      </c>
      <c r="C55" s="22">
        <v>1120900</v>
      </c>
      <c r="D55" s="22">
        <v>1809350</v>
      </c>
      <c r="E55" s="22">
        <v>1457240</v>
      </c>
      <c r="F55" s="22">
        <v>968660</v>
      </c>
      <c r="G55" s="22">
        <v>264680</v>
      </c>
      <c r="H55" s="22">
        <v>833760</v>
      </c>
      <c r="I55" s="22">
        <v>585970</v>
      </c>
      <c r="J55" s="22">
        <v>807870</v>
      </c>
      <c r="K55" s="22">
        <v>430050</v>
      </c>
      <c r="L55" s="22">
        <v>860270</v>
      </c>
      <c r="M55" s="22">
        <v>557550</v>
      </c>
      <c r="N55" s="22">
        <f t="shared" si="1"/>
        <v>10477710</v>
      </c>
      <c r="O55" s="30" t="s">
        <v>289</v>
      </c>
    </row>
    <row r="56" spans="1:15" ht="12.75" customHeight="1">
      <c r="A56" s="42" t="s">
        <v>88</v>
      </c>
      <c r="B56" s="22">
        <v>351990</v>
      </c>
      <c r="C56" s="22">
        <v>582420</v>
      </c>
      <c r="D56" s="22">
        <v>759150</v>
      </c>
      <c r="E56" s="22">
        <v>705740</v>
      </c>
      <c r="F56" s="22">
        <v>351030</v>
      </c>
      <c r="G56" s="22">
        <v>131420</v>
      </c>
      <c r="H56" s="22">
        <v>261720</v>
      </c>
      <c r="I56" s="22">
        <v>298920</v>
      </c>
      <c r="J56" s="22">
        <v>481820</v>
      </c>
      <c r="K56" s="22">
        <v>233480</v>
      </c>
      <c r="L56" s="22">
        <v>414790</v>
      </c>
      <c r="M56" s="22">
        <v>454400</v>
      </c>
      <c r="N56" s="22">
        <f t="shared" si="1"/>
        <v>5026880</v>
      </c>
      <c r="O56" s="30" t="s">
        <v>289</v>
      </c>
    </row>
    <row r="57" spans="1:15" ht="12.75" customHeight="1">
      <c r="A57" s="42" t="s">
        <v>305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22">
        <f t="shared" si="1"/>
        <v>0</v>
      </c>
      <c r="O57" s="30"/>
    </row>
    <row r="58" spans="1:15" ht="12.75" customHeight="1">
      <c r="A58" s="42" t="s">
        <v>122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22">
        <f t="shared" si="1"/>
        <v>0</v>
      </c>
      <c r="O58" s="30"/>
    </row>
    <row r="59" spans="1:15" ht="12.75" customHeight="1">
      <c r="A59" s="42" t="s">
        <v>306</v>
      </c>
      <c r="B59" s="22"/>
      <c r="C59" s="22">
        <v>97760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f t="shared" si="1"/>
        <v>97760</v>
      </c>
      <c r="O59" s="30" t="s">
        <v>289</v>
      </c>
    </row>
    <row r="60" spans="1:15" ht="12.75" customHeight="1">
      <c r="A60" s="42" t="s">
        <v>90</v>
      </c>
      <c r="B60" s="22">
        <v>38350</v>
      </c>
      <c r="C60" s="22">
        <v>78740</v>
      </c>
      <c r="D60" s="22">
        <v>95450</v>
      </c>
      <c r="E60" s="22">
        <v>109040</v>
      </c>
      <c r="F60" s="22">
        <v>149920</v>
      </c>
      <c r="G60" s="22"/>
      <c r="H60" s="22"/>
      <c r="I60" s="22"/>
      <c r="J60" s="22"/>
      <c r="K60" s="22"/>
      <c r="L60" s="22"/>
      <c r="M60" s="22"/>
      <c r="N60" s="22">
        <f t="shared" si="1"/>
        <v>471500</v>
      </c>
      <c r="O60" s="30" t="s">
        <v>289</v>
      </c>
    </row>
    <row r="61" spans="1:15" ht="12.75" customHeight="1">
      <c r="A61" s="42" t="s">
        <v>91</v>
      </c>
      <c r="B61" s="22"/>
      <c r="C61" s="22">
        <v>53270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>
        <f t="shared" si="1"/>
        <v>53270</v>
      </c>
      <c r="O61" s="30" t="s">
        <v>289</v>
      </c>
    </row>
    <row r="62" spans="1:15" ht="12.75" customHeight="1">
      <c r="A62" s="42" t="s">
        <v>307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22">
        <f t="shared" si="1"/>
        <v>0</v>
      </c>
      <c r="O62" s="30"/>
    </row>
    <row r="63" spans="1:15" ht="12.75" customHeight="1">
      <c r="A63" s="42" t="s">
        <v>308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22">
        <f t="shared" si="1"/>
        <v>0</v>
      </c>
      <c r="O63" s="30"/>
    </row>
    <row r="64" spans="1:15" ht="12.75" customHeight="1">
      <c r="A64" s="42" t="s">
        <v>309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22">
        <f t="shared" si="1"/>
        <v>0</v>
      </c>
      <c r="O64" s="30"/>
    </row>
    <row r="65" spans="1:15" ht="12.75" customHeight="1">
      <c r="A65" s="42" t="s">
        <v>310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22">
        <f t="shared" si="1"/>
        <v>0</v>
      </c>
      <c r="O65" s="30"/>
    </row>
    <row r="66" spans="1:15" ht="12.75" customHeight="1">
      <c r="A66" s="42" t="s">
        <v>92</v>
      </c>
      <c r="B66" s="22">
        <v>323190</v>
      </c>
      <c r="C66" s="22">
        <v>317790</v>
      </c>
      <c r="D66" s="22">
        <v>326780</v>
      </c>
      <c r="E66" s="22">
        <v>338400</v>
      </c>
      <c r="F66" s="22">
        <v>251640</v>
      </c>
      <c r="G66" s="22">
        <v>87490</v>
      </c>
      <c r="H66" s="22">
        <v>154970</v>
      </c>
      <c r="I66" s="22">
        <v>95620</v>
      </c>
      <c r="J66" s="22">
        <v>297690</v>
      </c>
      <c r="K66" s="22">
        <v>145490</v>
      </c>
      <c r="L66" s="22">
        <v>208890</v>
      </c>
      <c r="M66" s="22">
        <v>267870</v>
      </c>
      <c r="N66" s="22">
        <f t="shared" si="1"/>
        <v>2815820</v>
      </c>
      <c r="O66" s="30" t="s">
        <v>289</v>
      </c>
    </row>
    <row r="67" spans="1:15" ht="12.75" customHeight="1">
      <c r="A67" s="42" t="s">
        <v>93</v>
      </c>
      <c r="B67" s="22">
        <v>287430</v>
      </c>
      <c r="C67" s="22">
        <v>255540</v>
      </c>
      <c r="D67" s="22">
        <v>288630</v>
      </c>
      <c r="E67" s="22">
        <v>332410</v>
      </c>
      <c r="F67" s="22">
        <v>370990</v>
      </c>
      <c r="G67" s="22">
        <v>344400</v>
      </c>
      <c r="H67" s="22">
        <v>331300</v>
      </c>
      <c r="I67" s="22">
        <v>76420</v>
      </c>
      <c r="J67" s="22">
        <v>323440</v>
      </c>
      <c r="K67" s="22">
        <v>355480</v>
      </c>
      <c r="L67" s="22">
        <v>359580</v>
      </c>
      <c r="M67" s="22">
        <v>322030</v>
      </c>
      <c r="N67" s="22">
        <f t="shared" si="1"/>
        <v>3647650</v>
      </c>
      <c r="O67" s="30" t="s">
        <v>289</v>
      </c>
    </row>
    <row r="68" spans="1:15" ht="12.75" customHeight="1">
      <c r="A68" s="42" t="s">
        <v>311</v>
      </c>
      <c r="B68" s="22"/>
      <c r="C68" s="22"/>
      <c r="D68" s="22"/>
      <c r="E68" s="22"/>
      <c r="F68" s="22"/>
      <c r="G68" s="22"/>
      <c r="H68" s="22"/>
      <c r="I68" s="22"/>
      <c r="J68" s="22"/>
      <c r="K68" s="22">
        <v>100200</v>
      </c>
      <c r="L68" s="22">
        <v>291390</v>
      </c>
      <c r="M68" s="22">
        <v>298600</v>
      </c>
      <c r="N68" s="22">
        <f t="shared" si="1"/>
        <v>690190</v>
      </c>
      <c r="O68" s="30" t="s">
        <v>289</v>
      </c>
    </row>
    <row r="69" spans="1:15" ht="12.75" customHeight="1">
      <c r="A69" s="42" t="s">
        <v>95</v>
      </c>
      <c r="B69" s="22">
        <v>309700</v>
      </c>
      <c r="C69" s="22">
        <v>444150</v>
      </c>
      <c r="D69" s="22">
        <v>696880</v>
      </c>
      <c r="E69" s="22">
        <v>713760</v>
      </c>
      <c r="F69" s="22">
        <v>407870</v>
      </c>
      <c r="G69" s="22">
        <v>146130</v>
      </c>
      <c r="H69" s="22">
        <v>307140</v>
      </c>
      <c r="I69" s="22">
        <v>219080</v>
      </c>
      <c r="J69" s="22">
        <v>451910</v>
      </c>
      <c r="K69" s="22">
        <v>218210</v>
      </c>
      <c r="L69" s="22">
        <v>458410</v>
      </c>
      <c r="M69" s="22">
        <v>488640</v>
      </c>
      <c r="N69" s="22">
        <f t="shared" si="1"/>
        <v>4861880</v>
      </c>
      <c r="O69" s="30" t="s">
        <v>289</v>
      </c>
    </row>
    <row r="70" spans="1:15" ht="12.75" customHeight="1">
      <c r="A70" s="42" t="s">
        <v>123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22">
        <f t="shared" si="1"/>
        <v>0</v>
      </c>
      <c r="O70" s="30"/>
    </row>
    <row r="71" spans="1:15" ht="12.75" customHeight="1">
      <c r="A71" s="1" t="s">
        <v>96</v>
      </c>
      <c r="B71" s="22">
        <f>SUM(B5:B70)</f>
        <v>15869040</v>
      </c>
      <c r="C71" s="22">
        <f t="shared" ref="C71:M71" si="2">SUM(C5:C70)</f>
        <v>19042920</v>
      </c>
      <c r="D71" s="22">
        <f t="shared" si="2"/>
        <v>23323330</v>
      </c>
      <c r="E71" s="22">
        <f t="shared" si="2"/>
        <v>23516760</v>
      </c>
      <c r="F71" s="22">
        <f t="shared" si="2"/>
        <v>19826590</v>
      </c>
      <c r="G71" s="22">
        <f t="shared" si="2"/>
        <v>8502240</v>
      </c>
      <c r="H71" s="22">
        <f t="shared" si="2"/>
        <v>12607520</v>
      </c>
      <c r="I71" s="22">
        <f t="shared" si="2"/>
        <v>9058630</v>
      </c>
      <c r="J71" s="22">
        <f t="shared" si="2"/>
        <v>18865730</v>
      </c>
      <c r="K71" s="22">
        <f t="shared" si="2"/>
        <v>13655960</v>
      </c>
      <c r="L71" s="22">
        <f t="shared" si="2"/>
        <v>17861530</v>
      </c>
      <c r="M71" s="22">
        <f t="shared" si="2"/>
        <v>18523140</v>
      </c>
      <c r="N71" s="22">
        <f t="shared" si="1"/>
        <v>200653390</v>
      </c>
      <c r="O71" s="30" t="s">
        <v>289</v>
      </c>
    </row>
    <row r="74" spans="1:15" ht="12.75" customHeight="1">
      <c r="A74" s="54" t="s">
        <v>97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 ht="12.75" customHeight="1">
      <c r="A75" s="1" t="s">
        <v>49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  <c r="O75" s="1" t="s">
        <v>56</v>
      </c>
    </row>
    <row r="76" spans="1:15" ht="12.75" customHeight="1">
      <c r="A76" s="1" t="s">
        <v>98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>
        <v>0</v>
      </c>
      <c r="O76" s="1"/>
    </row>
    <row r="79" spans="1:15" ht="12.75" customHeight="1">
      <c r="A79" s="54" t="s">
        <v>99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ht="12.75" customHeight="1">
      <c r="A80" s="1" t="s">
        <v>100</v>
      </c>
      <c r="B80" s="22" t="s">
        <v>0</v>
      </c>
      <c r="C80" s="22" t="s">
        <v>1</v>
      </c>
      <c r="D80" s="22" t="s">
        <v>2</v>
      </c>
      <c r="E80" s="22" t="s">
        <v>3</v>
      </c>
      <c r="F80" s="22" t="s">
        <v>55</v>
      </c>
      <c r="G80" s="22" t="s">
        <v>5</v>
      </c>
      <c r="H80" s="22" t="s">
        <v>6</v>
      </c>
      <c r="I80" s="22" t="s">
        <v>7</v>
      </c>
      <c r="J80" s="22" t="s">
        <v>8</v>
      </c>
      <c r="K80" s="22" t="s">
        <v>9</v>
      </c>
      <c r="L80" s="22" t="s">
        <v>10</v>
      </c>
      <c r="M80" s="22" t="s">
        <v>11</v>
      </c>
      <c r="N80" s="22" t="s">
        <v>12</v>
      </c>
      <c r="O80" s="1"/>
    </row>
    <row r="81" spans="1:15" ht="12.75" customHeight="1">
      <c r="A81" s="1" t="s">
        <v>101</v>
      </c>
      <c r="B81" s="22">
        <v>15491170</v>
      </c>
      <c r="C81" s="22">
        <v>18956140</v>
      </c>
      <c r="D81" s="22">
        <v>23010960</v>
      </c>
      <c r="E81" s="22">
        <v>23041730</v>
      </c>
      <c r="F81" s="22">
        <v>19667350</v>
      </c>
      <c r="G81" s="22">
        <v>8467960</v>
      </c>
      <c r="H81" s="22">
        <v>12581790</v>
      </c>
      <c r="I81" s="22">
        <v>9058630</v>
      </c>
      <c r="J81" s="22">
        <v>18832540</v>
      </c>
      <c r="K81" s="22">
        <v>13621870</v>
      </c>
      <c r="L81" s="22">
        <v>17861530</v>
      </c>
      <c r="M81" s="22">
        <v>18523140</v>
      </c>
      <c r="N81" s="22">
        <v>199114810</v>
      </c>
      <c r="O81" s="1"/>
    </row>
  </sheetData>
  <mergeCells count="4">
    <mergeCell ref="A1:M1"/>
    <mergeCell ref="A3:O3"/>
    <mergeCell ref="A74:O74"/>
    <mergeCell ref="A79:O79"/>
  </mergeCells>
  <pageMargins left="0.25" right="0.25" top="0.75" bottom="0.75" header="0.3" footer="0.3"/>
  <pageSetup paperSize="9" scale="72" fitToHeight="0" orientation="landscape" verticalDpi="300" r:id="rId1"/>
  <headerFooter alignWithMargins="0">
    <oddFooter>Σελίδα &amp;P από &amp;N</oddFooter>
  </headerFooter>
  <rowBreaks count="1" manualBreakCount="1">
    <brk id="71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H7" sqref="H7"/>
    </sheetView>
  </sheetViews>
  <sheetFormatPr defaultRowHeight="12.75"/>
  <cols>
    <col min="1" max="1" width="14.42578125" customWidth="1"/>
    <col min="2" max="2" width="24.140625" customWidth="1"/>
    <col min="3" max="3" width="48.140625" customWidth="1"/>
    <col min="4" max="4" width="22.5703125" style="8" customWidth="1"/>
    <col min="6" max="6" width="11.140625" bestFit="1" customWidth="1"/>
  </cols>
  <sheetData>
    <row r="1" spans="1:6" ht="33.75" customHeight="1">
      <c r="A1" s="58" t="s">
        <v>22</v>
      </c>
      <c r="B1" s="59"/>
      <c r="C1" s="59"/>
      <c r="D1" s="23" t="s">
        <v>273</v>
      </c>
    </row>
    <row r="3" spans="1:6" ht="18">
      <c r="A3" s="60" t="s">
        <v>34</v>
      </c>
      <c r="B3" s="60"/>
      <c r="C3" s="60"/>
      <c r="D3" s="60"/>
    </row>
    <row r="4" spans="1:6" ht="18" customHeight="1">
      <c r="A4" s="7" t="s">
        <v>48</v>
      </c>
      <c r="B4" s="7" t="s">
        <v>49</v>
      </c>
      <c r="C4" s="9" t="s">
        <v>35</v>
      </c>
      <c r="D4" s="25" t="s">
        <v>36</v>
      </c>
    </row>
    <row r="5" spans="1:6" ht="12.75" customHeight="1">
      <c r="A5" s="65" t="s">
        <v>17</v>
      </c>
      <c r="B5" s="61" t="s">
        <v>18</v>
      </c>
      <c r="C5" s="11" t="s">
        <v>37</v>
      </c>
      <c r="D5" s="26">
        <v>262403450</v>
      </c>
    </row>
    <row r="6" spans="1:6" ht="12.75" customHeight="1">
      <c r="A6" s="65"/>
      <c r="B6" s="62"/>
      <c r="C6" s="10" t="s">
        <v>38</v>
      </c>
      <c r="D6" s="27">
        <v>200653390</v>
      </c>
      <c r="F6" s="73"/>
    </row>
    <row r="7" spans="1:6" ht="12.75" customHeight="1">
      <c r="A7" s="65"/>
      <c r="B7" s="62"/>
      <c r="C7" s="10" t="s">
        <v>39</v>
      </c>
      <c r="D7" s="27">
        <v>52749550</v>
      </c>
    </row>
    <row r="8" spans="1:6" ht="12.75" customHeight="1">
      <c r="A8" s="65"/>
      <c r="B8" s="62"/>
      <c r="C8" s="10" t="s">
        <v>274</v>
      </c>
      <c r="D8" s="28">
        <v>5336680</v>
      </c>
      <c r="F8" s="73"/>
    </row>
    <row r="9" spans="1:6" ht="12.75" customHeight="1">
      <c r="A9" s="65"/>
      <c r="B9" s="62"/>
      <c r="C9" s="10" t="s">
        <v>275</v>
      </c>
      <c r="D9" s="27">
        <v>2428820</v>
      </c>
    </row>
    <row r="10" spans="1:6" ht="12.75" customHeight="1">
      <c r="A10" s="65"/>
      <c r="B10" s="62"/>
      <c r="C10" s="10" t="s">
        <v>276</v>
      </c>
      <c r="D10" s="27">
        <v>1235010</v>
      </c>
    </row>
    <row r="11" spans="1:6" ht="12.75" customHeight="1">
      <c r="A11" s="65"/>
      <c r="B11" s="63"/>
      <c r="C11" s="10" t="s">
        <v>277</v>
      </c>
      <c r="D11" s="27"/>
    </row>
    <row r="12" spans="1:6" ht="12.75" customHeight="1">
      <c r="A12" s="65"/>
      <c r="B12" s="13" t="s">
        <v>19</v>
      </c>
      <c r="C12" s="11" t="s">
        <v>40</v>
      </c>
      <c r="D12" s="26">
        <v>0</v>
      </c>
    </row>
    <row r="13" spans="1:6" ht="12.75" customHeight="1">
      <c r="A13" s="65"/>
      <c r="B13" s="14" t="s">
        <v>15</v>
      </c>
      <c r="C13" s="10" t="s">
        <v>51</v>
      </c>
      <c r="D13" s="27">
        <v>2002310</v>
      </c>
    </row>
    <row r="14" spans="1:6" ht="12.75" customHeight="1">
      <c r="A14" s="65"/>
      <c r="B14" s="12" t="s">
        <v>50</v>
      </c>
      <c r="C14" s="10" t="s">
        <v>52</v>
      </c>
      <c r="D14" s="27">
        <v>488900</v>
      </c>
    </row>
    <row r="15" spans="1:6" ht="12.75" customHeight="1">
      <c r="A15" s="65"/>
      <c r="B15" s="66" t="s">
        <v>16</v>
      </c>
      <c r="C15" s="11" t="s">
        <v>41</v>
      </c>
      <c r="D15" s="26">
        <v>124770</v>
      </c>
    </row>
    <row r="16" spans="1:6" ht="12.75" customHeight="1">
      <c r="A16" s="65"/>
      <c r="B16" s="67"/>
      <c r="C16" s="10" t="s">
        <v>42</v>
      </c>
      <c r="D16" s="27">
        <v>0</v>
      </c>
    </row>
    <row r="17" spans="1:7" ht="12.75" customHeight="1">
      <c r="A17" s="65"/>
      <c r="B17" s="68"/>
      <c r="C17" s="10" t="s">
        <v>43</v>
      </c>
      <c r="D17" s="27">
        <v>124770</v>
      </c>
    </row>
    <row r="18" spans="1:7" ht="12.75" customHeight="1">
      <c r="A18" s="65"/>
      <c r="B18" s="66" t="s">
        <v>30</v>
      </c>
      <c r="C18" s="11" t="s">
        <v>44</v>
      </c>
      <c r="D18" s="26">
        <v>4131700</v>
      </c>
    </row>
    <row r="19" spans="1:7" ht="12.75" customHeight="1">
      <c r="A19" s="65"/>
      <c r="B19" s="67"/>
      <c r="C19" s="10" t="s">
        <v>278</v>
      </c>
      <c r="D19" s="27">
        <v>4131700</v>
      </c>
    </row>
    <row r="20" spans="1:7" ht="12.75" customHeight="1">
      <c r="A20" s="65"/>
      <c r="B20" s="68"/>
      <c r="C20" s="10" t="s">
        <v>279</v>
      </c>
      <c r="D20" s="27">
        <v>0</v>
      </c>
      <c r="G20" s="16"/>
    </row>
    <row r="21" spans="1:7" ht="12.75" customHeight="1">
      <c r="A21" s="65"/>
      <c r="B21" s="15" t="s">
        <v>32</v>
      </c>
      <c r="C21" s="11" t="s">
        <v>45</v>
      </c>
      <c r="D21" s="26">
        <v>9220</v>
      </c>
    </row>
    <row r="22" spans="1:7" ht="12.75" customHeight="1">
      <c r="A22" s="65"/>
      <c r="B22" s="66" t="s">
        <v>13</v>
      </c>
      <c r="C22" s="10" t="s">
        <v>46</v>
      </c>
      <c r="D22" s="27">
        <v>0</v>
      </c>
    </row>
    <row r="23" spans="1:7" ht="12.75" customHeight="1">
      <c r="A23" s="65"/>
      <c r="B23" s="67"/>
      <c r="C23" s="10" t="s">
        <v>280</v>
      </c>
      <c r="D23" s="27">
        <v>0</v>
      </c>
    </row>
    <row r="24" spans="1:7" ht="12.75" customHeight="1">
      <c r="A24" s="65"/>
      <c r="B24" s="67"/>
      <c r="C24" s="10" t="s">
        <v>281</v>
      </c>
      <c r="D24" s="27">
        <v>1618810</v>
      </c>
    </row>
    <row r="25" spans="1:7" ht="12.75" customHeight="1">
      <c r="A25" s="65"/>
      <c r="B25" s="67"/>
      <c r="C25" s="10" t="s">
        <v>282</v>
      </c>
      <c r="D25" s="27">
        <v>0</v>
      </c>
    </row>
    <row r="26" spans="1:7" ht="12.75" customHeight="1">
      <c r="A26" s="65"/>
      <c r="B26" s="67"/>
      <c r="C26" s="10" t="s">
        <v>283</v>
      </c>
      <c r="D26" s="28">
        <v>0</v>
      </c>
    </row>
    <row r="27" spans="1:7">
      <c r="A27" s="65"/>
      <c r="B27" s="68"/>
      <c r="C27" s="11" t="s">
        <v>47</v>
      </c>
      <c r="D27" s="26">
        <v>270779160</v>
      </c>
    </row>
    <row r="28" spans="1:7">
      <c r="B28" s="17"/>
      <c r="C28" s="18"/>
      <c r="D28" s="29"/>
    </row>
    <row r="30" spans="1:7" ht="30.75" customHeight="1">
      <c r="A30" s="64" t="s">
        <v>31</v>
      </c>
      <c r="B30" s="64"/>
      <c r="C30" s="64"/>
      <c r="D30" s="64"/>
    </row>
  </sheetData>
  <mergeCells count="8">
    <mergeCell ref="A1:C1"/>
    <mergeCell ref="A3:D3"/>
    <mergeCell ref="B5:B11"/>
    <mergeCell ref="A30:D30"/>
    <mergeCell ref="A5:A27"/>
    <mergeCell ref="B18:B20"/>
    <mergeCell ref="B15:B17"/>
    <mergeCell ref="B22:B2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11"/>
  <sheetViews>
    <sheetView zoomScaleNormal="100" workbookViewId="0">
      <selection activeCell="F12" sqref="F12"/>
    </sheetView>
  </sheetViews>
  <sheetFormatPr defaultColWidth="6.85546875" defaultRowHeight="12.75" customHeight="1"/>
  <cols>
    <col min="1" max="1" width="32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4" ht="42.75" customHeight="1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9"/>
      <c r="M1" s="20" t="s">
        <v>14</v>
      </c>
      <c r="N1" s="21">
        <v>2019</v>
      </c>
    </row>
    <row r="2" spans="1:14" ht="81" customHeight="1">
      <c r="A2" s="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ht="15">
      <c r="A3" s="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>
        <f t="shared" ref="N3:N8" si="0">SUM(B3:M3)</f>
        <v>0</v>
      </c>
    </row>
    <row r="4" spans="1:14" ht="15">
      <c r="A4" s="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>
        <f t="shared" si="0"/>
        <v>0</v>
      </c>
    </row>
    <row r="5" spans="1:14" ht="15">
      <c r="A5" s="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>
        <f t="shared" si="0"/>
        <v>0</v>
      </c>
    </row>
    <row r="6" spans="1:14" ht="15">
      <c r="A6" s="4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>
        <f t="shared" si="0"/>
        <v>0</v>
      </c>
    </row>
    <row r="7" spans="1:14" ht="30" customHeight="1">
      <c r="A7" s="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>
        <f t="shared" si="0"/>
        <v>0</v>
      </c>
    </row>
    <row r="8" spans="1:14" ht="27.75" customHeight="1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f t="shared" si="0"/>
        <v>0</v>
      </c>
    </row>
    <row r="11" spans="1:14" ht="12.7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</sheetData>
  <mergeCells count="2">
    <mergeCell ref="A1:L1"/>
    <mergeCell ref="A11:N11"/>
  </mergeCells>
  <pageMargins left="0.49" right="0.2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P138"/>
  <sheetViews>
    <sheetView topLeftCell="B106" zoomScaleNormal="100" workbookViewId="0">
      <selection activeCell="N135" sqref="N135"/>
    </sheetView>
  </sheetViews>
  <sheetFormatPr defaultColWidth="6.85546875" defaultRowHeight="12.75" customHeight="1"/>
  <cols>
    <col min="1" max="1" width="40.85546875" style="2" customWidth="1"/>
    <col min="2" max="13" width="10.7109375" style="19" customWidth="1"/>
    <col min="14" max="15" width="15.7109375" style="19" customWidth="1"/>
    <col min="16" max="16" width="32.28515625" style="2" customWidth="1"/>
    <col min="17" max="16384" width="6.85546875" style="2"/>
  </cols>
  <sheetData>
    <row r="1" spans="1:16" ht="36" customHeight="1">
      <c r="A1" s="52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0"/>
      <c r="P1" s="23" t="s">
        <v>102</v>
      </c>
    </row>
    <row r="3" spans="1:16" ht="18">
      <c r="A3" s="54" t="s">
        <v>103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4"/>
    </row>
    <row r="4" spans="1:16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41"/>
      <c r="P4" s="1" t="s">
        <v>56</v>
      </c>
    </row>
    <row r="5" spans="1:16" ht="12.75" customHeight="1">
      <c r="A5" s="1" t="s">
        <v>104</v>
      </c>
      <c r="B5" s="22">
        <v>10320</v>
      </c>
      <c r="C5" s="22">
        <v>9440</v>
      </c>
      <c r="D5" s="22">
        <v>4470</v>
      </c>
      <c r="E5" s="22">
        <v>1460</v>
      </c>
      <c r="F5" s="22">
        <v>2690</v>
      </c>
      <c r="G5" s="22">
        <v>7070</v>
      </c>
      <c r="H5" s="22"/>
      <c r="I5" s="22"/>
      <c r="J5" s="22"/>
      <c r="K5" s="22">
        <v>8100</v>
      </c>
      <c r="L5" s="22">
        <v>11910</v>
      </c>
      <c r="M5" s="22">
        <v>4990</v>
      </c>
      <c r="N5" s="22">
        <f>SUM(B5:M5)</f>
        <v>60450</v>
      </c>
      <c r="O5" s="41">
        <f>SUM(B5:M5)</f>
        <v>60450</v>
      </c>
      <c r="P5" s="30" t="s">
        <v>290</v>
      </c>
    </row>
    <row r="6" spans="1:16" ht="12.75" customHeight="1">
      <c r="A6" s="1" t="s">
        <v>105</v>
      </c>
      <c r="B6" s="22">
        <v>45920</v>
      </c>
      <c r="C6" s="22">
        <v>72310</v>
      </c>
      <c r="D6" s="22">
        <v>87000</v>
      </c>
      <c r="E6" s="22">
        <v>82470</v>
      </c>
      <c r="F6" s="22">
        <v>62510</v>
      </c>
      <c r="G6" s="22">
        <v>40070</v>
      </c>
      <c r="H6" s="22">
        <v>59390</v>
      </c>
      <c r="I6" s="22">
        <v>16600</v>
      </c>
      <c r="J6" s="22">
        <v>48500</v>
      </c>
      <c r="K6" s="22">
        <v>59780</v>
      </c>
      <c r="L6" s="22">
        <v>54330</v>
      </c>
      <c r="M6" s="22">
        <v>51210</v>
      </c>
      <c r="N6" s="22">
        <f t="shared" ref="N6:N69" si="0">SUM(B6:M6)</f>
        <v>680090</v>
      </c>
      <c r="O6" s="41">
        <f t="shared" ref="O6:O69" si="1">SUM(B6:M6)</f>
        <v>680090</v>
      </c>
      <c r="P6" s="30" t="s">
        <v>290</v>
      </c>
    </row>
    <row r="7" spans="1:16" ht="12.75" customHeight="1">
      <c r="A7" s="1" t="s">
        <v>57</v>
      </c>
      <c r="B7" s="22">
        <v>36940</v>
      </c>
      <c r="C7" s="22">
        <v>64170</v>
      </c>
      <c r="D7" s="22">
        <v>59300</v>
      </c>
      <c r="E7" s="22">
        <v>78690</v>
      </c>
      <c r="F7" s="22">
        <v>55290</v>
      </c>
      <c r="G7" s="22">
        <v>78180</v>
      </c>
      <c r="H7" s="22">
        <v>47590</v>
      </c>
      <c r="I7" s="22">
        <v>60720</v>
      </c>
      <c r="J7" s="22">
        <v>49480</v>
      </c>
      <c r="K7" s="22">
        <v>76950</v>
      </c>
      <c r="L7" s="22">
        <v>108210</v>
      </c>
      <c r="M7" s="22">
        <v>71380</v>
      </c>
      <c r="N7" s="22">
        <f t="shared" si="0"/>
        <v>786900</v>
      </c>
      <c r="O7" s="41">
        <f t="shared" si="1"/>
        <v>786900</v>
      </c>
      <c r="P7" s="30" t="s">
        <v>290</v>
      </c>
    </row>
    <row r="8" spans="1:16" ht="12.75" customHeight="1">
      <c r="A8" s="1" t="s">
        <v>58</v>
      </c>
      <c r="B8" s="22">
        <v>40580</v>
      </c>
      <c r="C8" s="22">
        <v>40150</v>
      </c>
      <c r="D8" s="22">
        <v>47470</v>
      </c>
      <c r="E8" s="22">
        <v>109250</v>
      </c>
      <c r="F8" s="22">
        <v>70010</v>
      </c>
      <c r="G8" s="22">
        <v>87420</v>
      </c>
      <c r="H8" s="22">
        <v>34050</v>
      </c>
      <c r="I8" s="22">
        <v>29330</v>
      </c>
      <c r="J8" s="22">
        <v>30110</v>
      </c>
      <c r="K8" s="22">
        <v>77640</v>
      </c>
      <c r="L8" s="22">
        <v>102180</v>
      </c>
      <c r="M8" s="22">
        <v>63170</v>
      </c>
      <c r="N8" s="22">
        <f t="shared" si="0"/>
        <v>731360</v>
      </c>
      <c r="O8" s="41">
        <f t="shared" si="1"/>
        <v>731360</v>
      </c>
      <c r="P8" s="30" t="s">
        <v>290</v>
      </c>
    </row>
    <row r="9" spans="1:16" ht="12.75" customHeight="1">
      <c r="A9" s="43" t="s">
        <v>312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9">
        <f t="shared" si="0"/>
        <v>0</v>
      </c>
      <c r="O9" s="41">
        <f t="shared" si="1"/>
        <v>0</v>
      </c>
      <c r="P9" s="30"/>
    </row>
    <row r="10" spans="1:16" ht="12.75" customHeight="1">
      <c r="A10" s="1" t="s">
        <v>59</v>
      </c>
      <c r="B10" s="22">
        <v>100450</v>
      </c>
      <c r="C10" s="22">
        <v>182540</v>
      </c>
      <c r="D10" s="22">
        <v>242850</v>
      </c>
      <c r="E10" s="22">
        <v>244430</v>
      </c>
      <c r="F10" s="22">
        <v>113240</v>
      </c>
      <c r="G10" s="22">
        <v>32780</v>
      </c>
      <c r="H10" s="22">
        <v>33100</v>
      </c>
      <c r="I10" s="22">
        <v>5480</v>
      </c>
      <c r="J10" s="22">
        <v>71870</v>
      </c>
      <c r="K10" s="22">
        <v>69140</v>
      </c>
      <c r="L10" s="22">
        <v>87160</v>
      </c>
      <c r="M10" s="22">
        <v>32640</v>
      </c>
      <c r="N10" s="22">
        <f t="shared" si="0"/>
        <v>1215680</v>
      </c>
      <c r="O10" s="41">
        <f t="shared" si="1"/>
        <v>1215680</v>
      </c>
      <c r="P10" s="30" t="s">
        <v>290</v>
      </c>
    </row>
    <row r="11" spans="1:16" ht="12.75" customHeight="1">
      <c r="A11" s="1" t="s">
        <v>60</v>
      </c>
      <c r="B11" s="22">
        <v>53390</v>
      </c>
      <c r="C11" s="22">
        <v>72650</v>
      </c>
      <c r="D11" s="22">
        <v>64080</v>
      </c>
      <c r="E11" s="22">
        <v>49730</v>
      </c>
      <c r="F11" s="22">
        <v>62620</v>
      </c>
      <c r="G11" s="22">
        <v>37140</v>
      </c>
      <c r="H11" s="22">
        <v>41260</v>
      </c>
      <c r="I11" s="22">
        <v>22520</v>
      </c>
      <c r="J11" s="22">
        <v>72830</v>
      </c>
      <c r="K11" s="22">
        <v>108230</v>
      </c>
      <c r="L11" s="22">
        <v>128930</v>
      </c>
      <c r="M11" s="22">
        <v>81580</v>
      </c>
      <c r="N11" s="22">
        <f t="shared" si="0"/>
        <v>794960</v>
      </c>
      <c r="O11" s="41">
        <f t="shared" si="1"/>
        <v>794960</v>
      </c>
      <c r="P11" s="30" t="s">
        <v>290</v>
      </c>
    </row>
    <row r="12" spans="1:16" ht="12.75" customHeight="1">
      <c r="A12" s="43" t="s">
        <v>61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9">
        <f t="shared" si="0"/>
        <v>0</v>
      </c>
      <c r="O12" s="41">
        <f t="shared" si="1"/>
        <v>0</v>
      </c>
      <c r="P12" s="30"/>
    </row>
    <row r="13" spans="1:16" ht="12.75" customHeight="1">
      <c r="A13" s="1" t="s">
        <v>106</v>
      </c>
      <c r="B13" s="22">
        <v>192500</v>
      </c>
      <c r="C13" s="22">
        <v>262590</v>
      </c>
      <c r="D13" s="22">
        <v>193340</v>
      </c>
      <c r="E13" s="22">
        <v>150480</v>
      </c>
      <c r="F13" s="22">
        <v>130580</v>
      </c>
      <c r="G13" s="22">
        <v>104530</v>
      </c>
      <c r="H13" s="22">
        <v>201620</v>
      </c>
      <c r="I13" s="22">
        <v>50080</v>
      </c>
      <c r="J13" s="22">
        <v>112020</v>
      </c>
      <c r="K13" s="22">
        <v>164220</v>
      </c>
      <c r="L13" s="22">
        <v>161390</v>
      </c>
      <c r="M13" s="22">
        <v>93480</v>
      </c>
      <c r="N13" s="22">
        <f t="shared" si="0"/>
        <v>1816830</v>
      </c>
      <c r="O13" s="41">
        <f t="shared" si="1"/>
        <v>1816830</v>
      </c>
      <c r="P13" s="30" t="s">
        <v>290</v>
      </c>
    </row>
    <row r="14" spans="1:16" ht="12.75" customHeight="1">
      <c r="A14" s="1" t="s">
        <v>62</v>
      </c>
      <c r="B14" s="22">
        <v>209610</v>
      </c>
      <c r="C14" s="22">
        <v>302440</v>
      </c>
      <c r="D14" s="22">
        <v>317510</v>
      </c>
      <c r="E14" s="22">
        <v>253090</v>
      </c>
      <c r="F14" s="22">
        <v>266040</v>
      </c>
      <c r="G14" s="22">
        <v>203630</v>
      </c>
      <c r="H14" s="22">
        <v>174920</v>
      </c>
      <c r="I14" s="22">
        <v>72440</v>
      </c>
      <c r="J14" s="22">
        <v>80630</v>
      </c>
      <c r="K14" s="22">
        <v>115920</v>
      </c>
      <c r="L14" s="22">
        <v>171950</v>
      </c>
      <c r="M14" s="22">
        <v>126850</v>
      </c>
      <c r="N14" s="22">
        <f t="shared" si="0"/>
        <v>2295030</v>
      </c>
      <c r="O14" s="41">
        <f t="shared" si="1"/>
        <v>2295030</v>
      </c>
      <c r="P14" s="30" t="s">
        <v>290</v>
      </c>
    </row>
    <row r="15" spans="1:16" ht="12.75" customHeight="1">
      <c r="A15" s="1" t="s">
        <v>107</v>
      </c>
      <c r="B15" s="22">
        <v>2550</v>
      </c>
      <c r="C15" s="22">
        <v>18370</v>
      </c>
      <c r="D15" s="22">
        <v>3580</v>
      </c>
      <c r="E15" s="22">
        <v>12160</v>
      </c>
      <c r="F15" s="22"/>
      <c r="G15" s="22">
        <v>890</v>
      </c>
      <c r="H15" s="22"/>
      <c r="I15" s="22">
        <v>7050</v>
      </c>
      <c r="J15" s="22">
        <v>1490</v>
      </c>
      <c r="K15" s="22">
        <v>5160</v>
      </c>
      <c r="L15" s="22">
        <v>1310</v>
      </c>
      <c r="M15" s="22">
        <v>2430</v>
      </c>
      <c r="N15" s="22">
        <f t="shared" si="0"/>
        <v>54990</v>
      </c>
      <c r="O15" s="41">
        <f t="shared" si="1"/>
        <v>54990</v>
      </c>
      <c r="P15" s="30" t="s">
        <v>290</v>
      </c>
    </row>
    <row r="16" spans="1:16" ht="12.75" customHeight="1">
      <c r="A16" s="1" t="s">
        <v>63</v>
      </c>
      <c r="B16" s="22">
        <v>41130</v>
      </c>
      <c r="C16" s="22">
        <v>42470</v>
      </c>
      <c r="D16" s="22">
        <v>72530</v>
      </c>
      <c r="E16" s="22">
        <v>243170</v>
      </c>
      <c r="F16" s="22">
        <v>79360</v>
      </c>
      <c r="G16" s="22">
        <v>36600</v>
      </c>
      <c r="H16" s="22">
        <v>49480</v>
      </c>
      <c r="I16" s="22">
        <v>6430</v>
      </c>
      <c r="J16" s="22">
        <v>15460</v>
      </c>
      <c r="K16" s="22">
        <v>12210</v>
      </c>
      <c r="L16" s="22">
        <v>14000</v>
      </c>
      <c r="M16" s="22">
        <v>5570</v>
      </c>
      <c r="N16" s="22">
        <f t="shared" si="0"/>
        <v>618410</v>
      </c>
      <c r="O16" s="41">
        <f t="shared" si="1"/>
        <v>618410</v>
      </c>
      <c r="P16" s="30" t="s">
        <v>290</v>
      </c>
    </row>
    <row r="17" spans="1:16" ht="12.75" customHeight="1">
      <c r="A17" s="1" t="s">
        <v>64</v>
      </c>
      <c r="B17" s="22">
        <v>458540</v>
      </c>
      <c r="C17" s="22">
        <v>471680</v>
      </c>
      <c r="D17" s="22">
        <v>293490</v>
      </c>
      <c r="E17" s="22">
        <v>9460</v>
      </c>
      <c r="F17" s="22">
        <v>31280</v>
      </c>
      <c r="G17" s="22">
        <v>8040</v>
      </c>
      <c r="H17" s="22"/>
      <c r="I17" s="22"/>
      <c r="J17" s="22"/>
      <c r="K17" s="22"/>
      <c r="L17" s="22"/>
      <c r="M17" s="22"/>
      <c r="N17" s="22">
        <f t="shared" si="0"/>
        <v>1272490</v>
      </c>
      <c r="O17" s="41">
        <f t="shared" si="1"/>
        <v>1272490</v>
      </c>
      <c r="P17" s="30" t="s">
        <v>290</v>
      </c>
    </row>
    <row r="18" spans="1:16" ht="12.75" customHeight="1">
      <c r="A18" s="1" t="s">
        <v>65</v>
      </c>
      <c r="B18" s="22">
        <v>88210</v>
      </c>
      <c r="C18" s="22">
        <v>141960</v>
      </c>
      <c r="D18" s="22">
        <v>156390</v>
      </c>
      <c r="E18" s="22">
        <v>137790</v>
      </c>
      <c r="F18" s="22">
        <v>106380</v>
      </c>
      <c r="G18" s="22">
        <v>89380</v>
      </c>
      <c r="H18" s="22">
        <v>105440</v>
      </c>
      <c r="I18" s="22">
        <v>39880</v>
      </c>
      <c r="J18" s="22">
        <v>71430</v>
      </c>
      <c r="K18" s="22">
        <v>87970</v>
      </c>
      <c r="L18" s="22">
        <v>109530</v>
      </c>
      <c r="M18" s="22">
        <v>119110</v>
      </c>
      <c r="N18" s="22">
        <f t="shared" si="0"/>
        <v>1253470</v>
      </c>
      <c r="O18" s="41">
        <f t="shared" si="1"/>
        <v>1253470</v>
      </c>
      <c r="P18" s="30" t="s">
        <v>290</v>
      </c>
    </row>
    <row r="19" spans="1:16" ht="12.75" customHeight="1">
      <c r="A19" s="1" t="s">
        <v>66</v>
      </c>
      <c r="B19" s="22">
        <v>22910</v>
      </c>
      <c r="C19" s="22">
        <v>41320</v>
      </c>
      <c r="D19" s="22">
        <v>39070</v>
      </c>
      <c r="E19" s="22">
        <v>53640</v>
      </c>
      <c r="F19" s="22">
        <v>42550</v>
      </c>
      <c r="G19" s="22">
        <v>60890</v>
      </c>
      <c r="H19" s="22">
        <v>48010</v>
      </c>
      <c r="I19" s="22">
        <v>11630</v>
      </c>
      <c r="J19" s="22">
        <v>46240</v>
      </c>
      <c r="K19" s="22">
        <v>38980</v>
      </c>
      <c r="L19" s="22">
        <v>41650</v>
      </c>
      <c r="M19" s="22">
        <v>59250</v>
      </c>
      <c r="N19" s="22">
        <f t="shared" si="0"/>
        <v>506140</v>
      </c>
      <c r="O19" s="41">
        <f t="shared" si="1"/>
        <v>506140</v>
      </c>
      <c r="P19" s="30" t="s">
        <v>290</v>
      </c>
    </row>
    <row r="20" spans="1:16" ht="12.75" customHeight="1">
      <c r="A20" s="1" t="s">
        <v>67</v>
      </c>
      <c r="B20" s="22"/>
      <c r="C20" s="22"/>
      <c r="D20" s="22"/>
      <c r="E20" s="22"/>
      <c r="F20" s="22"/>
      <c r="G20" s="22"/>
      <c r="H20" s="22"/>
      <c r="I20" s="22"/>
      <c r="J20" s="22">
        <v>2410</v>
      </c>
      <c r="K20" s="22"/>
      <c r="L20" s="22"/>
      <c r="M20" s="22"/>
      <c r="N20" s="22">
        <f t="shared" si="0"/>
        <v>2410</v>
      </c>
      <c r="O20" s="41">
        <f t="shared" si="1"/>
        <v>2410</v>
      </c>
      <c r="P20" s="30" t="s">
        <v>290</v>
      </c>
    </row>
    <row r="21" spans="1:16" ht="12.75" customHeight="1">
      <c r="A21" s="1" t="s">
        <v>108</v>
      </c>
      <c r="B21" s="22">
        <v>330300</v>
      </c>
      <c r="C21" s="22">
        <v>354060</v>
      </c>
      <c r="D21" s="22">
        <v>333030</v>
      </c>
      <c r="E21" s="22">
        <v>312920</v>
      </c>
      <c r="F21" s="22">
        <v>253850</v>
      </c>
      <c r="G21" s="22">
        <v>235300</v>
      </c>
      <c r="H21" s="22">
        <v>224720</v>
      </c>
      <c r="I21" s="22">
        <v>177950</v>
      </c>
      <c r="J21" s="22">
        <v>197270</v>
      </c>
      <c r="K21" s="22">
        <v>259170</v>
      </c>
      <c r="L21" s="22">
        <v>657410</v>
      </c>
      <c r="M21" s="22">
        <v>555380</v>
      </c>
      <c r="N21" s="22">
        <f t="shared" si="0"/>
        <v>3891360</v>
      </c>
      <c r="O21" s="41">
        <f t="shared" si="1"/>
        <v>3891360</v>
      </c>
      <c r="P21" s="30" t="s">
        <v>290</v>
      </c>
    </row>
    <row r="22" spans="1:16" ht="12.75" customHeight="1">
      <c r="A22" s="1" t="s">
        <v>109</v>
      </c>
      <c r="B22" s="22"/>
      <c r="C22" s="22">
        <v>30430</v>
      </c>
      <c r="D22" s="22"/>
      <c r="E22" s="22">
        <v>15580</v>
      </c>
      <c r="F22" s="22">
        <v>34670</v>
      </c>
      <c r="G22" s="22">
        <v>25270</v>
      </c>
      <c r="H22" s="22"/>
      <c r="I22" s="22">
        <v>8280</v>
      </c>
      <c r="J22" s="22">
        <v>7860</v>
      </c>
      <c r="K22" s="22">
        <v>29210</v>
      </c>
      <c r="L22" s="22">
        <v>33270</v>
      </c>
      <c r="M22" s="22">
        <v>20840</v>
      </c>
      <c r="N22" s="22">
        <f t="shared" si="0"/>
        <v>205410</v>
      </c>
      <c r="O22" s="41">
        <f t="shared" si="1"/>
        <v>205410</v>
      </c>
      <c r="P22" s="30" t="s">
        <v>290</v>
      </c>
    </row>
    <row r="23" spans="1:16" ht="12.75" customHeight="1">
      <c r="A23" s="1" t="s">
        <v>68</v>
      </c>
      <c r="B23" s="22">
        <v>294110</v>
      </c>
      <c r="C23" s="22">
        <v>323350</v>
      </c>
      <c r="D23" s="22">
        <v>240010</v>
      </c>
      <c r="E23" s="22">
        <v>283390</v>
      </c>
      <c r="F23" s="22">
        <v>288310</v>
      </c>
      <c r="G23" s="22">
        <v>168480</v>
      </c>
      <c r="H23" s="22">
        <v>407320</v>
      </c>
      <c r="I23" s="22">
        <v>282190</v>
      </c>
      <c r="J23" s="22">
        <v>213010</v>
      </c>
      <c r="K23" s="22">
        <v>96190</v>
      </c>
      <c r="L23" s="22"/>
      <c r="M23" s="22"/>
      <c r="N23" s="22">
        <f t="shared" si="0"/>
        <v>2596360</v>
      </c>
      <c r="O23" s="41">
        <f t="shared" si="1"/>
        <v>2596360</v>
      </c>
      <c r="P23" s="30" t="s">
        <v>290</v>
      </c>
    </row>
    <row r="24" spans="1:16" ht="12.75" customHeight="1">
      <c r="A24" s="1" t="s">
        <v>69</v>
      </c>
      <c r="B24" s="22">
        <v>46350</v>
      </c>
      <c r="C24" s="22">
        <v>62190</v>
      </c>
      <c r="D24" s="22">
        <v>65760</v>
      </c>
      <c r="E24" s="22">
        <v>38410</v>
      </c>
      <c r="F24" s="22">
        <v>44970</v>
      </c>
      <c r="G24" s="22">
        <v>33350</v>
      </c>
      <c r="H24" s="22">
        <v>34160</v>
      </c>
      <c r="I24" s="22">
        <v>16380</v>
      </c>
      <c r="J24" s="22">
        <v>40650</v>
      </c>
      <c r="K24" s="22">
        <v>86170</v>
      </c>
      <c r="L24" s="22">
        <v>112690</v>
      </c>
      <c r="M24" s="22">
        <v>80620</v>
      </c>
      <c r="N24" s="22">
        <f t="shared" si="0"/>
        <v>661700</v>
      </c>
      <c r="O24" s="41">
        <f t="shared" si="1"/>
        <v>661700</v>
      </c>
      <c r="P24" s="30" t="s">
        <v>290</v>
      </c>
    </row>
    <row r="25" spans="1:16" ht="12.75" customHeight="1">
      <c r="A25" s="1" t="s">
        <v>70</v>
      </c>
      <c r="B25" s="22">
        <v>108320</v>
      </c>
      <c r="C25" s="22">
        <v>95980</v>
      </c>
      <c r="D25" s="22">
        <v>164690</v>
      </c>
      <c r="E25" s="22">
        <v>117890</v>
      </c>
      <c r="F25" s="22">
        <v>9630</v>
      </c>
      <c r="G25" s="22">
        <v>102670</v>
      </c>
      <c r="H25" s="22">
        <v>15410</v>
      </c>
      <c r="I25" s="22">
        <v>17660</v>
      </c>
      <c r="J25" s="22">
        <v>37980</v>
      </c>
      <c r="K25" s="22">
        <v>34050</v>
      </c>
      <c r="L25" s="22">
        <v>101290</v>
      </c>
      <c r="M25" s="22">
        <v>7450</v>
      </c>
      <c r="N25" s="22">
        <f t="shared" si="0"/>
        <v>813020</v>
      </c>
      <c r="O25" s="41">
        <f t="shared" si="1"/>
        <v>813020</v>
      </c>
      <c r="P25" s="30" t="s">
        <v>290</v>
      </c>
    </row>
    <row r="26" spans="1:16" ht="12.75" customHeight="1">
      <c r="A26" s="1" t="s">
        <v>71</v>
      </c>
      <c r="B26" s="22">
        <v>22960</v>
      </c>
      <c r="C26" s="22">
        <v>55100</v>
      </c>
      <c r="D26" s="22">
        <v>53090</v>
      </c>
      <c r="E26" s="22">
        <v>47070</v>
      </c>
      <c r="F26" s="22">
        <v>43190</v>
      </c>
      <c r="G26" s="22">
        <v>34670</v>
      </c>
      <c r="H26" s="22">
        <v>14630</v>
      </c>
      <c r="I26" s="22">
        <v>3280</v>
      </c>
      <c r="J26" s="22">
        <v>36830</v>
      </c>
      <c r="K26" s="22">
        <v>31920</v>
      </c>
      <c r="L26" s="22">
        <v>21900</v>
      </c>
      <c r="M26" s="22">
        <v>35230</v>
      </c>
      <c r="N26" s="22">
        <f t="shared" si="0"/>
        <v>399870</v>
      </c>
      <c r="O26" s="41">
        <f t="shared" si="1"/>
        <v>399870</v>
      </c>
      <c r="P26" s="30" t="s">
        <v>290</v>
      </c>
    </row>
    <row r="27" spans="1:16" ht="12.75" customHeight="1">
      <c r="A27" s="1" t="s">
        <v>72</v>
      </c>
      <c r="B27" s="22">
        <v>19080</v>
      </c>
      <c r="C27" s="22">
        <v>74910</v>
      </c>
      <c r="D27" s="22">
        <v>29650</v>
      </c>
      <c r="E27" s="22">
        <v>79360</v>
      </c>
      <c r="F27" s="22">
        <v>56050</v>
      </c>
      <c r="G27" s="22">
        <v>32690</v>
      </c>
      <c r="H27" s="22">
        <v>106010</v>
      </c>
      <c r="I27" s="22"/>
      <c r="J27" s="22">
        <v>4320</v>
      </c>
      <c r="K27" s="22">
        <v>54310</v>
      </c>
      <c r="L27" s="22">
        <v>143820</v>
      </c>
      <c r="M27" s="22">
        <v>125330</v>
      </c>
      <c r="N27" s="22">
        <f t="shared" si="0"/>
        <v>725530</v>
      </c>
      <c r="O27" s="41">
        <f t="shared" si="1"/>
        <v>725530</v>
      </c>
      <c r="P27" s="30" t="s">
        <v>290</v>
      </c>
    </row>
    <row r="28" spans="1:16" ht="12.75" customHeight="1">
      <c r="A28" s="1" t="s">
        <v>73</v>
      </c>
      <c r="B28" s="22">
        <v>47280</v>
      </c>
      <c r="C28" s="22">
        <v>68440</v>
      </c>
      <c r="D28" s="22">
        <v>71310</v>
      </c>
      <c r="E28" s="22">
        <v>72950</v>
      </c>
      <c r="F28" s="22">
        <v>86020</v>
      </c>
      <c r="G28" s="22">
        <v>58680</v>
      </c>
      <c r="H28" s="22">
        <v>46960</v>
      </c>
      <c r="I28" s="22">
        <v>21440</v>
      </c>
      <c r="J28" s="22">
        <v>47930</v>
      </c>
      <c r="K28" s="22">
        <v>53460</v>
      </c>
      <c r="L28" s="22">
        <v>78560</v>
      </c>
      <c r="M28" s="22">
        <v>116230</v>
      </c>
      <c r="N28" s="22">
        <f t="shared" si="0"/>
        <v>769260</v>
      </c>
      <c r="O28" s="41">
        <f t="shared" si="1"/>
        <v>769260</v>
      </c>
      <c r="P28" s="30" t="s">
        <v>290</v>
      </c>
    </row>
    <row r="29" spans="1:16" ht="12.75" customHeight="1">
      <c r="A29" s="1" t="s">
        <v>74</v>
      </c>
      <c r="B29" s="22">
        <v>43380</v>
      </c>
      <c r="C29" s="22">
        <v>56380</v>
      </c>
      <c r="D29" s="22">
        <v>55400</v>
      </c>
      <c r="E29" s="22">
        <v>70470</v>
      </c>
      <c r="F29" s="22">
        <v>79210</v>
      </c>
      <c r="G29" s="22">
        <v>73510</v>
      </c>
      <c r="H29" s="22">
        <v>53810</v>
      </c>
      <c r="I29" s="22">
        <v>42380</v>
      </c>
      <c r="J29" s="22">
        <v>79550</v>
      </c>
      <c r="K29" s="22">
        <v>94490</v>
      </c>
      <c r="L29" s="22">
        <v>168170</v>
      </c>
      <c r="M29" s="22">
        <v>69550</v>
      </c>
      <c r="N29" s="22">
        <f t="shared" si="0"/>
        <v>886300</v>
      </c>
      <c r="O29" s="41">
        <f t="shared" si="1"/>
        <v>886300</v>
      </c>
      <c r="P29" s="30" t="s">
        <v>290</v>
      </c>
    </row>
    <row r="30" spans="1:16" ht="12.75" customHeight="1">
      <c r="A30" s="1" t="s">
        <v>75</v>
      </c>
      <c r="B30" s="22">
        <v>11220</v>
      </c>
      <c r="C30" s="22">
        <v>14340</v>
      </c>
      <c r="D30" s="22">
        <v>8200</v>
      </c>
      <c r="E30" s="22">
        <v>10070</v>
      </c>
      <c r="F30" s="22"/>
      <c r="G30" s="22">
        <v>18750</v>
      </c>
      <c r="H30" s="22">
        <v>28030</v>
      </c>
      <c r="I30" s="22">
        <v>1950</v>
      </c>
      <c r="J30" s="22"/>
      <c r="K30" s="22">
        <v>2700</v>
      </c>
      <c r="L30" s="22"/>
      <c r="M30" s="22"/>
      <c r="N30" s="22">
        <f t="shared" si="0"/>
        <v>95260</v>
      </c>
      <c r="O30" s="41">
        <f t="shared" si="1"/>
        <v>95260</v>
      </c>
      <c r="P30" s="30" t="s">
        <v>290</v>
      </c>
    </row>
    <row r="31" spans="1:16" ht="12.75" customHeight="1">
      <c r="A31" s="1" t="s">
        <v>76</v>
      </c>
      <c r="B31" s="22">
        <v>88870</v>
      </c>
      <c r="C31" s="22">
        <v>103370</v>
      </c>
      <c r="D31" s="22">
        <v>74690</v>
      </c>
      <c r="E31" s="22">
        <v>71650</v>
      </c>
      <c r="F31" s="22">
        <v>50690</v>
      </c>
      <c r="G31" s="22">
        <v>49810</v>
      </c>
      <c r="H31" s="22">
        <v>49550</v>
      </c>
      <c r="I31" s="22">
        <v>11550</v>
      </c>
      <c r="J31" s="22">
        <v>35880</v>
      </c>
      <c r="K31" s="22">
        <v>58700</v>
      </c>
      <c r="L31" s="22">
        <v>98250</v>
      </c>
      <c r="M31" s="22">
        <v>64190</v>
      </c>
      <c r="N31" s="22">
        <f t="shared" si="0"/>
        <v>757200</v>
      </c>
      <c r="O31" s="41">
        <f t="shared" si="1"/>
        <v>757200</v>
      </c>
      <c r="P31" s="30" t="s">
        <v>290</v>
      </c>
    </row>
    <row r="32" spans="1:16" ht="12.75" customHeight="1">
      <c r="A32" s="1" t="s">
        <v>110</v>
      </c>
      <c r="B32" s="22">
        <v>23680</v>
      </c>
      <c r="C32" s="22">
        <v>45180</v>
      </c>
      <c r="D32" s="22">
        <v>26300</v>
      </c>
      <c r="E32" s="22">
        <v>22720</v>
      </c>
      <c r="F32" s="22">
        <v>13390</v>
      </c>
      <c r="G32" s="22">
        <v>39090</v>
      </c>
      <c r="H32" s="22">
        <v>16550</v>
      </c>
      <c r="I32" s="22">
        <v>5170</v>
      </c>
      <c r="J32" s="22">
        <v>41410</v>
      </c>
      <c r="K32" s="22">
        <v>26490</v>
      </c>
      <c r="L32" s="22">
        <v>11120</v>
      </c>
      <c r="M32" s="22">
        <v>11490</v>
      </c>
      <c r="N32" s="22">
        <f t="shared" si="0"/>
        <v>282590</v>
      </c>
      <c r="O32" s="41">
        <f t="shared" si="1"/>
        <v>282590</v>
      </c>
      <c r="P32" s="30" t="s">
        <v>290</v>
      </c>
    </row>
    <row r="33" spans="1:16" ht="12.75" customHeight="1">
      <c r="A33" s="1" t="s">
        <v>77</v>
      </c>
      <c r="B33" s="22">
        <v>126380</v>
      </c>
      <c r="C33" s="22">
        <v>221890</v>
      </c>
      <c r="D33" s="22">
        <v>212470</v>
      </c>
      <c r="E33" s="22">
        <v>226990</v>
      </c>
      <c r="F33" s="22">
        <v>280230</v>
      </c>
      <c r="G33" s="22">
        <v>95780</v>
      </c>
      <c r="H33" s="22">
        <v>9990</v>
      </c>
      <c r="I33" s="22">
        <v>18940</v>
      </c>
      <c r="J33" s="22">
        <v>3730</v>
      </c>
      <c r="K33" s="22">
        <v>21360</v>
      </c>
      <c r="L33" s="22"/>
      <c r="M33" s="22">
        <v>6880</v>
      </c>
      <c r="N33" s="22">
        <f t="shared" si="0"/>
        <v>1224640</v>
      </c>
      <c r="O33" s="41">
        <f t="shared" si="1"/>
        <v>1224640</v>
      </c>
      <c r="P33" s="30" t="s">
        <v>290</v>
      </c>
    </row>
    <row r="34" spans="1:16" ht="12.75" customHeight="1">
      <c r="A34" s="1" t="s">
        <v>111</v>
      </c>
      <c r="B34" s="22">
        <v>38760</v>
      </c>
      <c r="C34" s="22">
        <v>10580</v>
      </c>
      <c r="D34" s="22">
        <v>17370</v>
      </c>
      <c r="E34" s="22">
        <v>102540</v>
      </c>
      <c r="F34" s="22">
        <v>4190</v>
      </c>
      <c r="G34" s="22">
        <v>1550</v>
      </c>
      <c r="H34" s="22"/>
      <c r="I34" s="22"/>
      <c r="J34" s="22">
        <v>1290</v>
      </c>
      <c r="K34" s="22"/>
      <c r="L34" s="22"/>
      <c r="M34" s="22">
        <v>4620</v>
      </c>
      <c r="N34" s="22">
        <f t="shared" si="0"/>
        <v>180900</v>
      </c>
      <c r="O34" s="41">
        <f t="shared" si="1"/>
        <v>180900</v>
      </c>
      <c r="P34" s="30" t="s">
        <v>290</v>
      </c>
    </row>
    <row r="35" spans="1:16" ht="12.75" customHeight="1">
      <c r="A35" s="1" t="s">
        <v>112</v>
      </c>
      <c r="B35" s="22">
        <v>175800</v>
      </c>
      <c r="C35" s="22">
        <v>289730</v>
      </c>
      <c r="D35" s="22">
        <v>74990</v>
      </c>
      <c r="E35" s="22">
        <v>307310</v>
      </c>
      <c r="F35" s="22">
        <v>250630</v>
      </c>
      <c r="G35" s="22">
        <v>96540</v>
      </c>
      <c r="H35" s="22">
        <v>171110</v>
      </c>
      <c r="I35" s="22">
        <v>42420</v>
      </c>
      <c r="J35" s="22">
        <v>74500</v>
      </c>
      <c r="K35" s="22">
        <v>87800</v>
      </c>
      <c r="L35" s="22">
        <v>7720</v>
      </c>
      <c r="M35" s="22"/>
      <c r="N35" s="22">
        <f t="shared" si="0"/>
        <v>1578550</v>
      </c>
      <c r="O35" s="41">
        <f t="shared" si="1"/>
        <v>1578550</v>
      </c>
      <c r="P35" s="30" t="s">
        <v>290</v>
      </c>
    </row>
    <row r="36" spans="1:16" ht="12.75" customHeight="1">
      <c r="A36" s="43" t="s">
        <v>298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9">
        <f t="shared" si="0"/>
        <v>0</v>
      </c>
      <c r="O36" s="41">
        <f t="shared" si="1"/>
        <v>0</v>
      </c>
      <c r="P36" s="30"/>
    </row>
    <row r="37" spans="1:16" ht="12.75" customHeight="1">
      <c r="A37" s="1" t="s">
        <v>78</v>
      </c>
      <c r="B37" s="22">
        <v>125560</v>
      </c>
      <c r="C37" s="22">
        <v>617920</v>
      </c>
      <c r="D37" s="22">
        <v>95790</v>
      </c>
      <c r="E37" s="22">
        <v>61220</v>
      </c>
      <c r="F37" s="22">
        <v>60130</v>
      </c>
      <c r="G37" s="22">
        <v>3280</v>
      </c>
      <c r="H37" s="22"/>
      <c r="I37" s="22"/>
      <c r="J37" s="22">
        <v>10170</v>
      </c>
      <c r="K37" s="22">
        <v>7560</v>
      </c>
      <c r="L37" s="22"/>
      <c r="M37" s="22">
        <v>18930</v>
      </c>
      <c r="N37" s="22">
        <f t="shared" si="0"/>
        <v>1000560</v>
      </c>
      <c r="O37" s="41">
        <f t="shared" si="1"/>
        <v>1000560</v>
      </c>
      <c r="P37" s="30" t="s">
        <v>290</v>
      </c>
    </row>
    <row r="38" spans="1:16" ht="12.75" customHeight="1">
      <c r="A38" s="1" t="s">
        <v>113</v>
      </c>
      <c r="B38" s="22">
        <v>22670</v>
      </c>
      <c r="C38" s="22">
        <v>63130</v>
      </c>
      <c r="D38" s="22">
        <v>69280</v>
      </c>
      <c r="E38" s="22">
        <v>65240</v>
      </c>
      <c r="F38" s="22">
        <v>61910</v>
      </c>
      <c r="G38" s="22">
        <v>55930</v>
      </c>
      <c r="H38" s="22">
        <v>51790</v>
      </c>
      <c r="I38" s="22">
        <v>27810</v>
      </c>
      <c r="J38" s="22">
        <v>48160</v>
      </c>
      <c r="K38" s="22">
        <v>68590</v>
      </c>
      <c r="L38" s="22">
        <v>69320</v>
      </c>
      <c r="M38" s="22">
        <v>25370</v>
      </c>
      <c r="N38" s="22">
        <f t="shared" si="0"/>
        <v>629200</v>
      </c>
      <c r="O38" s="41">
        <f t="shared" si="1"/>
        <v>629200</v>
      </c>
      <c r="P38" s="30" t="s">
        <v>290</v>
      </c>
    </row>
    <row r="39" spans="1:16" ht="12.75" customHeight="1">
      <c r="A39" s="1" t="s">
        <v>114</v>
      </c>
      <c r="B39" s="22"/>
      <c r="C39" s="22"/>
      <c r="D39" s="22"/>
      <c r="E39" s="22"/>
      <c r="F39" s="22"/>
      <c r="G39" s="22"/>
      <c r="H39" s="22">
        <v>3320</v>
      </c>
      <c r="I39" s="22"/>
      <c r="J39" s="22">
        <v>440</v>
      </c>
      <c r="K39" s="22"/>
      <c r="L39" s="22"/>
      <c r="M39" s="22"/>
      <c r="N39" s="22">
        <f t="shared" si="0"/>
        <v>3760</v>
      </c>
      <c r="O39" s="41">
        <f t="shared" si="1"/>
        <v>3760</v>
      </c>
      <c r="P39" s="30" t="s">
        <v>290</v>
      </c>
    </row>
    <row r="40" spans="1:16" ht="12.75" customHeight="1">
      <c r="A40" s="1" t="s">
        <v>79</v>
      </c>
      <c r="B40" s="22">
        <v>14650</v>
      </c>
      <c r="C40" s="22">
        <v>145420</v>
      </c>
      <c r="D40" s="22">
        <v>224250</v>
      </c>
      <c r="E40" s="22">
        <v>229820</v>
      </c>
      <c r="F40" s="22">
        <v>124360</v>
      </c>
      <c r="G40" s="22">
        <v>52120</v>
      </c>
      <c r="H40" s="22">
        <v>63190</v>
      </c>
      <c r="I40" s="22">
        <v>70200</v>
      </c>
      <c r="J40" s="22">
        <v>50060</v>
      </c>
      <c r="K40" s="22">
        <v>123620</v>
      </c>
      <c r="L40" s="22">
        <v>138840</v>
      </c>
      <c r="M40" s="22">
        <v>34430</v>
      </c>
      <c r="N40" s="22">
        <f t="shared" si="0"/>
        <v>1270960</v>
      </c>
      <c r="O40" s="41">
        <f t="shared" si="1"/>
        <v>1270960</v>
      </c>
      <c r="P40" s="30" t="s">
        <v>290</v>
      </c>
    </row>
    <row r="41" spans="1:16" ht="12.75" customHeight="1">
      <c r="A41" s="1" t="s">
        <v>80</v>
      </c>
      <c r="B41" s="22">
        <v>41360</v>
      </c>
      <c r="C41" s="22">
        <v>16850</v>
      </c>
      <c r="D41" s="22">
        <v>53110</v>
      </c>
      <c r="E41" s="22">
        <v>51580</v>
      </c>
      <c r="F41" s="22">
        <v>9220</v>
      </c>
      <c r="G41" s="22">
        <v>43260</v>
      </c>
      <c r="H41" s="22">
        <v>23230</v>
      </c>
      <c r="I41" s="22">
        <v>1440</v>
      </c>
      <c r="J41" s="22">
        <v>1000</v>
      </c>
      <c r="K41" s="22">
        <v>24010</v>
      </c>
      <c r="L41" s="22">
        <v>60680</v>
      </c>
      <c r="M41" s="22">
        <v>70320</v>
      </c>
      <c r="N41" s="22">
        <f t="shared" si="0"/>
        <v>396060</v>
      </c>
      <c r="O41" s="41">
        <f t="shared" si="1"/>
        <v>396060</v>
      </c>
      <c r="P41" s="30" t="s">
        <v>290</v>
      </c>
    </row>
    <row r="42" spans="1:16" ht="12.75" customHeight="1">
      <c r="A42" s="43" t="s">
        <v>300</v>
      </c>
      <c r="B42" s="41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9">
        <f t="shared" si="0"/>
        <v>0</v>
      </c>
      <c r="O42" s="41">
        <f t="shared" si="1"/>
        <v>0</v>
      </c>
      <c r="P42" s="30"/>
    </row>
    <row r="43" spans="1:16" ht="12.75" customHeight="1">
      <c r="A43" s="1" t="s">
        <v>115</v>
      </c>
      <c r="B43" s="22">
        <v>29120</v>
      </c>
      <c r="C43" s="22">
        <v>32580</v>
      </c>
      <c r="D43" s="22">
        <v>31380</v>
      </c>
      <c r="E43" s="22">
        <v>40190</v>
      </c>
      <c r="F43" s="22">
        <v>34160</v>
      </c>
      <c r="G43" s="22">
        <v>23520</v>
      </c>
      <c r="H43" s="22">
        <v>30800</v>
      </c>
      <c r="I43" s="22">
        <v>8510</v>
      </c>
      <c r="J43" s="22">
        <v>19650</v>
      </c>
      <c r="K43" s="22">
        <v>28490</v>
      </c>
      <c r="L43" s="22">
        <v>4940</v>
      </c>
      <c r="M43" s="22">
        <v>29030</v>
      </c>
      <c r="N43" s="22">
        <f t="shared" si="0"/>
        <v>312370</v>
      </c>
      <c r="O43" s="41">
        <f t="shared" si="1"/>
        <v>312370</v>
      </c>
      <c r="P43" s="30" t="s">
        <v>290</v>
      </c>
    </row>
    <row r="44" spans="1:16" ht="12.75" customHeight="1">
      <c r="A44" s="1" t="s">
        <v>116</v>
      </c>
      <c r="B44" s="22">
        <v>77020</v>
      </c>
      <c r="C44" s="22">
        <v>84650</v>
      </c>
      <c r="D44" s="22">
        <v>77980</v>
      </c>
      <c r="E44" s="22">
        <v>48940</v>
      </c>
      <c r="F44" s="22">
        <v>44660</v>
      </c>
      <c r="G44" s="22">
        <v>39900</v>
      </c>
      <c r="H44" s="22">
        <v>34440</v>
      </c>
      <c r="I44" s="22">
        <v>17580</v>
      </c>
      <c r="J44" s="22">
        <v>58150</v>
      </c>
      <c r="K44" s="22">
        <v>70160</v>
      </c>
      <c r="L44" s="22">
        <v>85590</v>
      </c>
      <c r="M44" s="22">
        <v>41140</v>
      </c>
      <c r="N44" s="22">
        <f t="shared" si="0"/>
        <v>680210</v>
      </c>
      <c r="O44" s="41">
        <f t="shared" si="1"/>
        <v>680210</v>
      </c>
      <c r="P44" s="30" t="s">
        <v>290</v>
      </c>
    </row>
    <row r="45" spans="1:16" ht="12.75" customHeight="1">
      <c r="A45" s="1" t="s">
        <v>81</v>
      </c>
      <c r="B45" s="22">
        <v>34080</v>
      </c>
      <c r="C45" s="22">
        <v>73230</v>
      </c>
      <c r="D45" s="22">
        <v>75390</v>
      </c>
      <c r="E45" s="22">
        <v>50480</v>
      </c>
      <c r="F45" s="22">
        <v>30880</v>
      </c>
      <c r="G45" s="22">
        <v>27910</v>
      </c>
      <c r="H45" s="22">
        <v>24120</v>
      </c>
      <c r="I45" s="22">
        <v>5200</v>
      </c>
      <c r="J45" s="22">
        <v>14340</v>
      </c>
      <c r="K45" s="22">
        <v>11570</v>
      </c>
      <c r="L45" s="22">
        <v>42700</v>
      </c>
      <c r="M45" s="22">
        <v>35660</v>
      </c>
      <c r="N45" s="22">
        <f t="shared" si="0"/>
        <v>425560</v>
      </c>
      <c r="O45" s="41">
        <f t="shared" si="1"/>
        <v>425560</v>
      </c>
      <c r="P45" s="30" t="s">
        <v>290</v>
      </c>
    </row>
    <row r="46" spans="1:16" ht="12.75" customHeight="1">
      <c r="A46" s="1" t="s">
        <v>117</v>
      </c>
      <c r="B46" s="22">
        <v>8860</v>
      </c>
      <c r="C46" s="22">
        <v>24400</v>
      </c>
      <c r="D46" s="22">
        <v>35320</v>
      </c>
      <c r="E46" s="22">
        <v>3940</v>
      </c>
      <c r="F46" s="22"/>
      <c r="G46" s="22"/>
      <c r="H46" s="22">
        <v>3950</v>
      </c>
      <c r="I46" s="22">
        <v>270</v>
      </c>
      <c r="J46" s="22"/>
      <c r="K46" s="22"/>
      <c r="L46" s="22"/>
      <c r="M46" s="22">
        <v>8500</v>
      </c>
      <c r="N46" s="22">
        <f t="shared" si="0"/>
        <v>85240</v>
      </c>
      <c r="O46" s="41">
        <f t="shared" si="1"/>
        <v>85240</v>
      </c>
      <c r="P46" s="30" t="s">
        <v>290</v>
      </c>
    </row>
    <row r="47" spans="1:16" ht="12.75" customHeight="1">
      <c r="A47" s="1" t="s">
        <v>82</v>
      </c>
      <c r="B47" s="22">
        <v>14940</v>
      </c>
      <c r="C47" s="22">
        <v>33540</v>
      </c>
      <c r="D47" s="22">
        <v>41550</v>
      </c>
      <c r="E47" s="22">
        <v>31500</v>
      </c>
      <c r="F47" s="22">
        <v>19570</v>
      </c>
      <c r="G47" s="22">
        <v>10450</v>
      </c>
      <c r="H47" s="22">
        <v>2540</v>
      </c>
      <c r="I47" s="22">
        <v>8190</v>
      </c>
      <c r="J47" s="22">
        <v>17460</v>
      </c>
      <c r="K47" s="22">
        <v>49310</v>
      </c>
      <c r="L47" s="22">
        <v>37130</v>
      </c>
      <c r="M47" s="22">
        <v>47320</v>
      </c>
      <c r="N47" s="22">
        <f t="shared" si="0"/>
        <v>313500</v>
      </c>
      <c r="O47" s="41">
        <f t="shared" si="1"/>
        <v>313500</v>
      </c>
      <c r="P47" s="30" t="s">
        <v>290</v>
      </c>
    </row>
    <row r="48" spans="1:16" ht="12.75" customHeight="1">
      <c r="A48" s="1" t="s">
        <v>119</v>
      </c>
      <c r="B48" s="22">
        <v>72060</v>
      </c>
      <c r="C48" s="22">
        <v>102770</v>
      </c>
      <c r="D48" s="22">
        <v>133290</v>
      </c>
      <c r="E48" s="22">
        <v>109010</v>
      </c>
      <c r="F48" s="22">
        <v>81830</v>
      </c>
      <c r="G48" s="22">
        <v>47240</v>
      </c>
      <c r="H48" s="22">
        <v>79340</v>
      </c>
      <c r="I48" s="22">
        <v>38430</v>
      </c>
      <c r="J48" s="22">
        <v>71030</v>
      </c>
      <c r="K48" s="22">
        <v>127530</v>
      </c>
      <c r="L48" s="22">
        <v>141190</v>
      </c>
      <c r="M48" s="22">
        <v>99320</v>
      </c>
      <c r="N48" s="22">
        <f t="shared" si="0"/>
        <v>1103040</v>
      </c>
      <c r="O48" s="41">
        <f t="shared" si="1"/>
        <v>1103040</v>
      </c>
      <c r="P48" s="30" t="s">
        <v>290</v>
      </c>
    </row>
    <row r="49" spans="1:16" ht="12.75" customHeight="1">
      <c r="A49" s="1" t="s">
        <v>120</v>
      </c>
      <c r="B49" s="22">
        <v>1780</v>
      </c>
      <c r="C49" s="22">
        <v>20850</v>
      </c>
      <c r="D49" s="22">
        <v>68500</v>
      </c>
      <c r="E49" s="22">
        <v>68250</v>
      </c>
      <c r="F49" s="22">
        <v>16130</v>
      </c>
      <c r="G49" s="22">
        <v>52160</v>
      </c>
      <c r="H49" s="22">
        <v>6890</v>
      </c>
      <c r="I49" s="22">
        <v>26350</v>
      </c>
      <c r="J49" s="22">
        <v>26100</v>
      </c>
      <c r="K49" s="22">
        <v>36740</v>
      </c>
      <c r="L49" s="22">
        <v>38890</v>
      </c>
      <c r="M49" s="22">
        <v>4530</v>
      </c>
      <c r="N49" s="22">
        <f t="shared" si="0"/>
        <v>367170</v>
      </c>
      <c r="O49" s="41">
        <f t="shared" si="1"/>
        <v>367170</v>
      </c>
      <c r="P49" s="30" t="s">
        <v>290</v>
      </c>
    </row>
    <row r="50" spans="1:16" ht="12.75" customHeight="1">
      <c r="A50" s="1" t="s">
        <v>83</v>
      </c>
      <c r="B50" s="22">
        <v>148180</v>
      </c>
      <c r="C50" s="22">
        <v>190850</v>
      </c>
      <c r="D50" s="22">
        <v>203880</v>
      </c>
      <c r="E50" s="22">
        <v>265500</v>
      </c>
      <c r="F50" s="22">
        <v>156370</v>
      </c>
      <c r="G50" s="22">
        <v>169400</v>
      </c>
      <c r="H50" s="22">
        <v>172930</v>
      </c>
      <c r="I50" s="22">
        <v>137420</v>
      </c>
      <c r="J50" s="22">
        <v>178750</v>
      </c>
      <c r="K50" s="22">
        <v>164730</v>
      </c>
      <c r="L50" s="22">
        <v>237360</v>
      </c>
      <c r="M50" s="22">
        <v>231670</v>
      </c>
      <c r="N50" s="22">
        <f t="shared" si="0"/>
        <v>2257040</v>
      </c>
      <c r="O50" s="41">
        <f t="shared" si="1"/>
        <v>2257040</v>
      </c>
      <c r="P50" s="30" t="s">
        <v>290</v>
      </c>
    </row>
    <row r="51" spans="1:16" ht="12.75" customHeight="1">
      <c r="A51" s="1" t="s">
        <v>121</v>
      </c>
      <c r="B51" s="22">
        <v>105390</v>
      </c>
      <c r="C51" s="22">
        <v>83840</v>
      </c>
      <c r="D51" s="22">
        <v>133990</v>
      </c>
      <c r="E51" s="22">
        <v>165400</v>
      </c>
      <c r="F51" s="22">
        <v>132980</v>
      </c>
      <c r="G51" s="22">
        <v>69920</v>
      </c>
      <c r="H51" s="22">
        <v>162050</v>
      </c>
      <c r="I51" s="22">
        <v>74470</v>
      </c>
      <c r="J51" s="22">
        <v>115390</v>
      </c>
      <c r="K51" s="22">
        <v>137880</v>
      </c>
      <c r="L51" s="22">
        <v>158360</v>
      </c>
      <c r="M51" s="22">
        <v>115910</v>
      </c>
      <c r="N51" s="22">
        <f t="shared" si="0"/>
        <v>1455580</v>
      </c>
      <c r="O51" s="41">
        <f t="shared" si="1"/>
        <v>1455580</v>
      </c>
      <c r="P51" s="30" t="s">
        <v>290</v>
      </c>
    </row>
    <row r="52" spans="1:16" ht="12.75" customHeight="1">
      <c r="A52" s="1" t="s">
        <v>84</v>
      </c>
      <c r="B52" s="22">
        <v>134900</v>
      </c>
      <c r="C52" s="22">
        <v>89170</v>
      </c>
      <c r="D52" s="22">
        <v>72010</v>
      </c>
      <c r="E52" s="22">
        <v>49830</v>
      </c>
      <c r="F52" s="22">
        <v>35030</v>
      </c>
      <c r="G52" s="22">
        <v>36820</v>
      </c>
      <c r="H52" s="22">
        <v>46180</v>
      </c>
      <c r="I52" s="22">
        <v>32830</v>
      </c>
      <c r="J52" s="22">
        <v>47060</v>
      </c>
      <c r="K52" s="22">
        <v>21870</v>
      </c>
      <c r="L52" s="22">
        <v>59750</v>
      </c>
      <c r="M52" s="22">
        <v>41200</v>
      </c>
      <c r="N52" s="22">
        <f t="shared" si="0"/>
        <v>666650</v>
      </c>
      <c r="O52" s="41">
        <f t="shared" si="1"/>
        <v>666650</v>
      </c>
      <c r="P52" s="30" t="s">
        <v>290</v>
      </c>
    </row>
    <row r="53" spans="1:16" ht="12.75" customHeight="1">
      <c r="A53" s="1" t="s">
        <v>85</v>
      </c>
      <c r="B53" s="22">
        <v>82370</v>
      </c>
      <c r="C53" s="22"/>
      <c r="D53" s="22">
        <v>32510</v>
      </c>
      <c r="E53" s="22">
        <v>48490</v>
      </c>
      <c r="F53" s="22"/>
      <c r="G53" s="22">
        <v>39490</v>
      </c>
      <c r="H53" s="22">
        <v>410550</v>
      </c>
      <c r="I53" s="22">
        <v>123720</v>
      </c>
      <c r="J53" s="22">
        <v>159300</v>
      </c>
      <c r="K53" s="22">
        <v>125470</v>
      </c>
      <c r="L53" s="22">
        <v>150900</v>
      </c>
      <c r="M53" s="22">
        <v>33700</v>
      </c>
      <c r="N53" s="22">
        <f t="shared" si="0"/>
        <v>1206500</v>
      </c>
      <c r="O53" s="41">
        <f t="shared" si="1"/>
        <v>1206500</v>
      </c>
      <c r="P53" s="30" t="s">
        <v>290</v>
      </c>
    </row>
    <row r="54" spans="1:16" ht="12.75" customHeight="1">
      <c r="A54" s="1" t="s">
        <v>86</v>
      </c>
      <c r="B54" s="22"/>
      <c r="C54" s="22"/>
      <c r="D54" s="22"/>
      <c r="E54" s="22"/>
      <c r="F54" s="22"/>
      <c r="G54" s="22"/>
      <c r="H54" s="22"/>
      <c r="I54" s="22">
        <v>3990</v>
      </c>
      <c r="J54" s="22">
        <v>37150</v>
      </c>
      <c r="K54" s="22">
        <v>4880</v>
      </c>
      <c r="L54" s="22">
        <v>10480</v>
      </c>
      <c r="M54" s="22">
        <v>5700</v>
      </c>
      <c r="N54" s="22">
        <f t="shared" si="0"/>
        <v>62200</v>
      </c>
      <c r="O54" s="41">
        <f t="shared" si="1"/>
        <v>62200</v>
      </c>
      <c r="P54" s="30" t="s">
        <v>290</v>
      </c>
    </row>
    <row r="55" spans="1:16" ht="12.75" customHeight="1">
      <c r="A55" s="1" t="s">
        <v>87</v>
      </c>
      <c r="B55" s="22">
        <v>117500</v>
      </c>
      <c r="C55" s="22">
        <v>117870</v>
      </c>
      <c r="D55" s="22">
        <v>92230</v>
      </c>
      <c r="E55" s="22">
        <v>61410</v>
      </c>
      <c r="F55" s="22">
        <v>39490</v>
      </c>
      <c r="G55" s="22">
        <v>42600</v>
      </c>
      <c r="H55" s="22">
        <v>28210</v>
      </c>
      <c r="I55" s="22">
        <v>33060</v>
      </c>
      <c r="J55" s="22">
        <v>38300</v>
      </c>
      <c r="K55" s="22">
        <v>124500</v>
      </c>
      <c r="L55" s="22">
        <v>135630</v>
      </c>
      <c r="M55" s="22">
        <v>129920</v>
      </c>
      <c r="N55" s="22">
        <f t="shared" si="0"/>
        <v>960720</v>
      </c>
      <c r="O55" s="41">
        <f t="shared" si="1"/>
        <v>960720</v>
      </c>
      <c r="P55" s="30" t="s">
        <v>290</v>
      </c>
    </row>
    <row r="56" spans="1:16" ht="12.75" customHeight="1">
      <c r="A56" s="1" t="s">
        <v>88</v>
      </c>
      <c r="B56" s="22">
        <v>41170</v>
      </c>
      <c r="C56" s="22">
        <v>31310</v>
      </c>
      <c r="D56" s="22">
        <v>14360</v>
      </c>
      <c r="E56" s="22">
        <v>71870</v>
      </c>
      <c r="F56" s="22">
        <v>53020</v>
      </c>
      <c r="G56" s="22">
        <v>39090</v>
      </c>
      <c r="H56" s="22">
        <v>68030</v>
      </c>
      <c r="I56" s="22">
        <v>19460</v>
      </c>
      <c r="J56" s="22">
        <v>35290</v>
      </c>
      <c r="K56" s="22">
        <v>9560</v>
      </c>
      <c r="L56" s="22">
        <v>33760</v>
      </c>
      <c r="M56" s="22">
        <v>11330</v>
      </c>
      <c r="N56" s="22">
        <f t="shared" si="0"/>
        <v>428250</v>
      </c>
      <c r="O56" s="41">
        <f t="shared" si="1"/>
        <v>428250</v>
      </c>
      <c r="P56" s="30" t="s">
        <v>290</v>
      </c>
    </row>
    <row r="57" spans="1:16" ht="12.75" customHeight="1">
      <c r="A57" s="43" t="s">
        <v>305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9">
        <f t="shared" si="0"/>
        <v>0</v>
      </c>
      <c r="O57" s="41">
        <f t="shared" si="1"/>
        <v>0</v>
      </c>
      <c r="P57" s="30"/>
    </row>
    <row r="58" spans="1:16" ht="12.75" customHeight="1">
      <c r="A58" s="1" t="s">
        <v>122</v>
      </c>
      <c r="B58" s="22">
        <v>194080</v>
      </c>
      <c r="C58" s="22">
        <v>331740</v>
      </c>
      <c r="D58" s="22">
        <v>303740</v>
      </c>
      <c r="E58" s="22">
        <v>175610</v>
      </c>
      <c r="F58" s="22">
        <v>277820</v>
      </c>
      <c r="G58" s="22">
        <v>235600</v>
      </c>
      <c r="H58" s="22">
        <v>478920</v>
      </c>
      <c r="I58" s="22">
        <v>115430</v>
      </c>
      <c r="J58" s="22">
        <v>46250</v>
      </c>
      <c r="K58" s="22">
        <v>49670</v>
      </c>
      <c r="L58" s="22"/>
      <c r="M58" s="22"/>
      <c r="N58" s="22">
        <f t="shared" si="0"/>
        <v>2208860</v>
      </c>
      <c r="O58" s="41">
        <f t="shared" si="1"/>
        <v>2208860</v>
      </c>
      <c r="P58" s="30" t="s">
        <v>290</v>
      </c>
    </row>
    <row r="59" spans="1:16" ht="12.75" customHeight="1">
      <c r="A59" s="1" t="s">
        <v>89</v>
      </c>
      <c r="B59" s="22"/>
      <c r="C59" s="22"/>
      <c r="D59" s="22"/>
      <c r="E59" s="22"/>
      <c r="F59" s="22"/>
      <c r="G59" s="22"/>
      <c r="H59" s="22"/>
      <c r="I59" s="22"/>
      <c r="J59" s="22">
        <v>14330</v>
      </c>
      <c r="K59" s="22"/>
      <c r="L59" s="22">
        <v>37750</v>
      </c>
      <c r="M59" s="22">
        <v>25800</v>
      </c>
      <c r="N59" s="22">
        <f t="shared" si="0"/>
        <v>77880</v>
      </c>
      <c r="O59" s="41">
        <f t="shared" si="1"/>
        <v>77880</v>
      </c>
      <c r="P59" s="30" t="s">
        <v>290</v>
      </c>
    </row>
    <row r="60" spans="1:16" ht="12.75" customHeight="1">
      <c r="A60" s="1" t="s">
        <v>90</v>
      </c>
      <c r="B60" s="22"/>
      <c r="C60" s="22"/>
      <c r="D60" s="22"/>
      <c r="E60" s="22"/>
      <c r="F60" s="22"/>
      <c r="G60" s="22"/>
      <c r="H60" s="22"/>
      <c r="I60" s="22"/>
      <c r="J60" s="22">
        <v>213430</v>
      </c>
      <c r="K60" s="22">
        <v>278740</v>
      </c>
      <c r="L60" s="22">
        <v>232680</v>
      </c>
      <c r="M60" s="22">
        <v>142230</v>
      </c>
      <c r="N60" s="22">
        <f t="shared" si="0"/>
        <v>867080</v>
      </c>
      <c r="O60" s="41">
        <f t="shared" si="1"/>
        <v>867080</v>
      </c>
      <c r="P60" s="30" t="s">
        <v>290</v>
      </c>
    </row>
    <row r="61" spans="1:16" ht="12.75" customHeight="1">
      <c r="A61" s="1" t="s">
        <v>91</v>
      </c>
      <c r="B61" s="22"/>
      <c r="C61" s="22"/>
      <c r="D61" s="22">
        <v>34610</v>
      </c>
      <c r="E61" s="22">
        <v>111480</v>
      </c>
      <c r="F61" s="22">
        <v>85480</v>
      </c>
      <c r="G61" s="22">
        <v>113180</v>
      </c>
      <c r="H61" s="22">
        <v>208750</v>
      </c>
      <c r="I61" s="22">
        <v>46370</v>
      </c>
      <c r="J61" s="22">
        <v>17680</v>
      </c>
      <c r="K61" s="22">
        <v>73470</v>
      </c>
      <c r="L61" s="22">
        <v>73520</v>
      </c>
      <c r="M61" s="22">
        <v>40690</v>
      </c>
      <c r="N61" s="22">
        <f t="shared" si="0"/>
        <v>805230</v>
      </c>
      <c r="O61" s="41">
        <f t="shared" si="1"/>
        <v>805230</v>
      </c>
      <c r="P61" s="30" t="s">
        <v>290</v>
      </c>
    </row>
    <row r="62" spans="1:16" ht="13.5" customHeight="1">
      <c r="A62" s="43" t="s">
        <v>307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9">
        <f t="shared" si="0"/>
        <v>0</v>
      </c>
      <c r="O62" s="41">
        <f t="shared" si="1"/>
        <v>0</v>
      </c>
      <c r="P62" s="30"/>
    </row>
    <row r="63" spans="1:16" ht="13.5" customHeight="1">
      <c r="A63" s="43" t="s">
        <v>308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9">
        <f t="shared" si="0"/>
        <v>0</v>
      </c>
      <c r="O63" s="41">
        <f t="shared" si="1"/>
        <v>0</v>
      </c>
      <c r="P63" s="30"/>
    </row>
    <row r="64" spans="1:16" ht="13.5" customHeight="1">
      <c r="A64" s="43" t="s">
        <v>309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9">
        <f t="shared" si="0"/>
        <v>0</v>
      </c>
      <c r="O64" s="41">
        <f t="shared" si="1"/>
        <v>0</v>
      </c>
      <c r="P64" s="30"/>
    </row>
    <row r="65" spans="1:16" ht="12.75" customHeight="1">
      <c r="A65" s="1" t="s">
        <v>118</v>
      </c>
      <c r="B65" s="22">
        <v>64350</v>
      </c>
      <c r="C65" s="22">
        <v>29160</v>
      </c>
      <c r="D65" s="22">
        <v>37280</v>
      </c>
      <c r="E65" s="22">
        <v>38260</v>
      </c>
      <c r="F65" s="22">
        <v>35750</v>
      </c>
      <c r="G65" s="22">
        <v>29980</v>
      </c>
      <c r="H65" s="22">
        <v>32510</v>
      </c>
      <c r="I65" s="22">
        <v>16010</v>
      </c>
      <c r="J65" s="22">
        <v>16540</v>
      </c>
      <c r="K65" s="22">
        <v>26520</v>
      </c>
      <c r="L65" s="22">
        <v>78540</v>
      </c>
      <c r="M65" s="22">
        <v>51680</v>
      </c>
      <c r="N65" s="22">
        <f t="shared" si="0"/>
        <v>456580</v>
      </c>
      <c r="O65" s="41">
        <f t="shared" si="1"/>
        <v>456580</v>
      </c>
      <c r="P65" s="30" t="s">
        <v>290</v>
      </c>
    </row>
    <row r="66" spans="1:16" ht="12.75" customHeight="1">
      <c r="A66" s="1" t="s">
        <v>92</v>
      </c>
      <c r="B66" s="22">
        <v>133600</v>
      </c>
      <c r="C66" s="22">
        <v>222940</v>
      </c>
      <c r="D66" s="22">
        <v>218550</v>
      </c>
      <c r="E66" s="22">
        <v>240090</v>
      </c>
      <c r="F66" s="22">
        <v>252100</v>
      </c>
      <c r="G66" s="22">
        <v>186980</v>
      </c>
      <c r="H66" s="22">
        <v>240110</v>
      </c>
      <c r="I66" s="22">
        <v>103470</v>
      </c>
      <c r="J66" s="22">
        <v>234360</v>
      </c>
      <c r="K66" s="22">
        <v>305420</v>
      </c>
      <c r="L66" s="22">
        <v>353240</v>
      </c>
      <c r="M66" s="22">
        <v>246410</v>
      </c>
      <c r="N66" s="22">
        <f t="shared" si="0"/>
        <v>2737270</v>
      </c>
      <c r="O66" s="41">
        <f t="shared" si="1"/>
        <v>2737270</v>
      </c>
      <c r="P66" s="30" t="s">
        <v>290</v>
      </c>
    </row>
    <row r="67" spans="1:16" ht="12.75" customHeight="1">
      <c r="A67" s="1" t="s">
        <v>93</v>
      </c>
      <c r="B67" s="22">
        <v>46310</v>
      </c>
      <c r="C67" s="22">
        <v>36190</v>
      </c>
      <c r="D67" s="22">
        <v>90310</v>
      </c>
      <c r="E67" s="22">
        <v>50180</v>
      </c>
      <c r="F67" s="22">
        <v>50840</v>
      </c>
      <c r="G67" s="22">
        <v>47130</v>
      </c>
      <c r="H67" s="22">
        <v>47930</v>
      </c>
      <c r="I67" s="22">
        <v>27270</v>
      </c>
      <c r="J67" s="22">
        <v>46840</v>
      </c>
      <c r="K67" s="22">
        <v>66400</v>
      </c>
      <c r="L67" s="22">
        <v>119440</v>
      </c>
      <c r="M67" s="22">
        <v>54060</v>
      </c>
      <c r="N67" s="22">
        <f t="shared" si="0"/>
        <v>682900</v>
      </c>
      <c r="O67" s="41">
        <f t="shared" si="1"/>
        <v>682900</v>
      </c>
      <c r="P67" s="30" t="s">
        <v>290</v>
      </c>
    </row>
    <row r="68" spans="1:16" ht="12.75" customHeight="1">
      <c r="A68" s="1" t="s">
        <v>94</v>
      </c>
      <c r="B68" s="22">
        <v>21880</v>
      </c>
      <c r="C68" s="22">
        <v>75490</v>
      </c>
      <c r="D68" s="22">
        <v>67810</v>
      </c>
      <c r="E68" s="22">
        <v>81540</v>
      </c>
      <c r="F68" s="22">
        <v>83340</v>
      </c>
      <c r="G68" s="22">
        <v>66300</v>
      </c>
      <c r="H68" s="22">
        <v>55460</v>
      </c>
      <c r="I68" s="22">
        <v>27640</v>
      </c>
      <c r="J68" s="22">
        <v>41400</v>
      </c>
      <c r="K68" s="22">
        <v>13280</v>
      </c>
      <c r="L68" s="22">
        <v>50350</v>
      </c>
      <c r="M68" s="22">
        <v>4600</v>
      </c>
      <c r="N68" s="22">
        <f t="shared" si="0"/>
        <v>589090</v>
      </c>
      <c r="O68" s="41">
        <f t="shared" si="1"/>
        <v>589090</v>
      </c>
      <c r="P68" s="30" t="s">
        <v>290</v>
      </c>
    </row>
    <row r="69" spans="1:16" ht="12.75" customHeight="1">
      <c r="A69" s="1" t="s">
        <v>95</v>
      </c>
      <c r="B69" s="22">
        <v>271020</v>
      </c>
      <c r="C69" s="22">
        <v>331100</v>
      </c>
      <c r="D69" s="22">
        <v>280290</v>
      </c>
      <c r="E69" s="22">
        <v>208370</v>
      </c>
      <c r="F69" s="22">
        <v>218650</v>
      </c>
      <c r="G69" s="22">
        <v>187110</v>
      </c>
      <c r="H69" s="22">
        <v>130800</v>
      </c>
      <c r="I69" s="22">
        <v>90070</v>
      </c>
      <c r="J69" s="22">
        <v>154080</v>
      </c>
      <c r="K69" s="22">
        <v>230400</v>
      </c>
      <c r="L69" s="22">
        <v>240840</v>
      </c>
      <c r="M69" s="22">
        <v>266760</v>
      </c>
      <c r="N69" s="22">
        <f t="shared" si="0"/>
        <v>2609490</v>
      </c>
      <c r="O69" s="41">
        <f t="shared" si="1"/>
        <v>2609490</v>
      </c>
      <c r="P69" s="30" t="s">
        <v>290</v>
      </c>
    </row>
    <row r="70" spans="1:16" ht="12.75" customHeight="1">
      <c r="A70" s="1" t="s">
        <v>123</v>
      </c>
      <c r="B70" s="22">
        <v>33970</v>
      </c>
      <c r="C70" s="22">
        <v>82570</v>
      </c>
      <c r="D70" s="22">
        <v>126010</v>
      </c>
      <c r="E70" s="22">
        <v>174100</v>
      </c>
      <c r="F70" s="22">
        <v>101890</v>
      </c>
      <c r="G70" s="22">
        <v>76180</v>
      </c>
      <c r="H70" s="22">
        <v>99300</v>
      </c>
      <c r="I70" s="22">
        <v>73320</v>
      </c>
      <c r="J70" s="22">
        <v>15660</v>
      </c>
      <c r="K70" s="22">
        <v>51930</v>
      </c>
      <c r="L70" s="22">
        <v>98510</v>
      </c>
      <c r="M70" s="22"/>
      <c r="N70" s="22">
        <f t="shared" ref="N70:N71" si="2">SUM(B70:M70)</f>
        <v>933440</v>
      </c>
      <c r="O70" s="41">
        <f t="shared" ref="O70:O71" si="3">SUM(B70:M70)</f>
        <v>933440</v>
      </c>
      <c r="P70" s="30" t="s">
        <v>290</v>
      </c>
    </row>
    <row r="71" spans="1:16" ht="12.75" customHeight="1">
      <c r="A71" s="1" t="s">
        <v>96</v>
      </c>
      <c r="B71" s="22">
        <f>SUM(B5:B70)</f>
        <v>4516360</v>
      </c>
      <c r="C71" s="22">
        <f t="shared" ref="C71:M71" si="4">SUM(C5:C70)</f>
        <v>6365590</v>
      </c>
      <c r="D71" s="22">
        <f t="shared" si="4"/>
        <v>5621460</v>
      </c>
      <c r="E71" s="22">
        <f t="shared" si="4"/>
        <v>5707440</v>
      </c>
      <c r="F71" s="22">
        <f t="shared" si="4"/>
        <v>4523190</v>
      </c>
      <c r="G71" s="22">
        <f t="shared" si="4"/>
        <v>3548310</v>
      </c>
      <c r="H71" s="22">
        <f t="shared" si="4"/>
        <v>4478450</v>
      </c>
      <c r="I71" s="22">
        <f t="shared" si="4"/>
        <v>2100260</v>
      </c>
      <c r="J71" s="22">
        <f t="shared" si="4"/>
        <v>3153050</v>
      </c>
      <c r="K71" s="22">
        <f t="shared" si="4"/>
        <v>3992620</v>
      </c>
      <c r="L71" s="22">
        <f t="shared" si="4"/>
        <v>5117140</v>
      </c>
      <c r="M71" s="22">
        <f t="shared" si="4"/>
        <v>3625680</v>
      </c>
      <c r="N71" s="22">
        <f t="shared" si="2"/>
        <v>52749550</v>
      </c>
      <c r="O71" s="50">
        <f t="shared" si="3"/>
        <v>52749550</v>
      </c>
      <c r="P71" s="1"/>
    </row>
    <row r="72" spans="1:16" ht="12.75" customHeight="1">
      <c r="O72" s="51"/>
    </row>
    <row r="74" spans="1:16" ht="18">
      <c r="A74" s="54" t="s">
        <v>124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5"/>
      <c r="P74" s="54"/>
    </row>
    <row r="75" spans="1:16" ht="12.75" customHeight="1">
      <c r="A75" s="1" t="s">
        <v>49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  <c r="O75" s="41"/>
      <c r="P75" s="1" t="s">
        <v>56</v>
      </c>
    </row>
    <row r="76" spans="1:16" ht="12.75" customHeight="1">
      <c r="A76" s="1" t="s">
        <v>125</v>
      </c>
      <c r="B76" s="22">
        <v>980</v>
      </c>
      <c r="C76" s="22">
        <v>790</v>
      </c>
      <c r="D76" s="22">
        <v>10900</v>
      </c>
      <c r="E76" s="22">
        <v>46400</v>
      </c>
      <c r="F76" s="22">
        <v>9040</v>
      </c>
      <c r="G76" s="22">
        <v>19660</v>
      </c>
      <c r="H76" s="22">
        <v>11150</v>
      </c>
      <c r="I76" s="22">
        <v>140</v>
      </c>
      <c r="J76" s="22">
        <v>1010</v>
      </c>
      <c r="K76" s="22">
        <v>630</v>
      </c>
      <c r="L76" s="22">
        <v>5650</v>
      </c>
      <c r="M76" s="22"/>
      <c r="N76" s="22">
        <v>106350</v>
      </c>
      <c r="O76" s="41"/>
      <c r="P76" s="30" t="s">
        <v>284</v>
      </c>
    </row>
    <row r="77" spans="1:16" ht="12.75" customHeight="1">
      <c r="A77" s="1" t="s">
        <v>126</v>
      </c>
      <c r="B77" s="22">
        <v>890</v>
      </c>
      <c r="C77" s="22"/>
      <c r="D77" s="22">
        <v>440</v>
      </c>
      <c r="E77" s="22">
        <v>760</v>
      </c>
      <c r="F77" s="22"/>
      <c r="G77" s="22"/>
      <c r="H77" s="22">
        <v>430</v>
      </c>
      <c r="I77" s="22">
        <v>400</v>
      </c>
      <c r="J77" s="22">
        <v>1510</v>
      </c>
      <c r="K77" s="22">
        <v>810</v>
      </c>
      <c r="L77" s="22"/>
      <c r="M77" s="22"/>
      <c r="N77" s="22">
        <v>5240</v>
      </c>
      <c r="O77" s="41"/>
      <c r="P77" s="30" t="s">
        <v>284</v>
      </c>
    </row>
    <row r="78" spans="1:16" ht="12.75" customHeight="1">
      <c r="A78" s="1" t="s">
        <v>127</v>
      </c>
      <c r="B78" s="22"/>
      <c r="C78" s="22"/>
      <c r="D78" s="22">
        <v>1310</v>
      </c>
      <c r="E78" s="22">
        <v>220</v>
      </c>
      <c r="F78" s="22"/>
      <c r="G78" s="22">
        <v>160</v>
      </c>
      <c r="H78" s="22">
        <v>2800</v>
      </c>
      <c r="I78" s="22">
        <v>680</v>
      </c>
      <c r="J78" s="22">
        <v>1010</v>
      </c>
      <c r="K78" s="22">
        <v>5540</v>
      </c>
      <c r="L78" s="22">
        <v>1460</v>
      </c>
      <c r="M78" s="22"/>
      <c r="N78" s="22">
        <v>13180</v>
      </c>
      <c r="O78" s="41"/>
      <c r="P78" s="30" t="s">
        <v>284</v>
      </c>
    </row>
    <row r="79" spans="1:16" ht="12.75" customHeight="1">
      <c r="A79" s="1" t="s">
        <v>128</v>
      </c>
      <c r="B79" s="22">
        <v>1870</v>
      </c>
      <c r="C79" s="22">
        <v>790</v>
      </c>
      <c r="D79" s="22">
        <v>12650</v>
      </c>
      <c r="E79" s="22">
        <v>47380</v>
      </c>
      <c r="F79" s="22">
        <v>9040</v>
      </c>
      <c r="G79" s="22">
        <v>19820</v>
      </c>
      <c r="H79" s="22">
        <v>14380</v>
      </c>
      <c r="I79" s="22">
        <v>1220</v>
      </c>
      <c r="J79" s="22">
        <v>3530</v>
      </c>
      <c r="K79" s="22">
        <v>6980</v>
      </c>
      <c r="L79" s="22">
        <v>7110</v>
      </c>
      <c r="M79" s="22"/>
      <c r="N79" s="22">
        <v>124770</v>
      </c>
      <c r="O79" s="41"/>
      <c r="P79" s="1"/>
    </row>
    <row r="82" spans="1:16" ht="18">
      <c r="A82" s="54" t="s">
        <v>129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  <c r="P82" s="54"/>
    </row>
    <row r="83" spans="1:16" ht="12.75" customHeight="1">
      <c r="A83" s="1" t="s">
        <v>49</v>
      </c>
      <c r="B83" s="22" t="s">
        <v>0</v>
      </c>
      <c r="C83" s="22" t="s">
        <v>1</v>
      </c>
      <c r="D83" s="22" t="s">
        <v>2</v>
      </c>
      <c r="E83" s="22" t="s">
        <v>3</v>
      </c>
      <c r="F83" s="22" t="s">
        <v>55</v>
      </c>
      <c r="G83" s="22" t="s">
        <v>5</v>
      </c>
      <c r="H83" s="22" t="s">
        <v>6</v>
      </c>
      <c r="I83" s="22" t="s">
        <v>7</v>
      </c>
      <c r="J83" s="22" t="s">
        <v>8</v>
      </c>
      <c r="K83" s="22" t="s">
        <v>9</v>
      </c>
      <c r="L83" s="22" t="s">
        <v>10</v>
      </c>
      <c r="M83" s="22" t="s">
        <v>11</v>
      </c>
      <c r="N83" s="22" t="s">
        <v>12</v>
      </c>
      <c r="O83" s="41"/>
      <c r="P83" s="1" t="s">
        <v>56</v>
      </c>
    </row>
    <row r="84" spans="1:16" ht="12.75" customHeight="1">
      <c r="A84" s="1" t="s">
        <v>130</v>
      </c>
      <c r="B84" s="22"/>
      <c r="C84" s="22"/>
      <c r="D84" s="22"/>
      <c r="E84" s="22">
        <v>3910</v>
      </c>
      <c r="F84" s="22"/>
      <c r="G84" s="22"/>
      <c r="H84" s="22"/>
      <c r="I84" s="22"/>
      <c r="J84" s="22"/>
      <c r="K84" s="22"/>
      <c r="L84" s="22"/>
      <c r="M84" s="22"/>
      <c r="N84" s="22">
        <v>3910</v>
      </c>
      <c r="O84" s="41"/>
      <c r="P84" s="30" t="s">
        <v>284</v>
      </c>
    </row>
    <row r="85" spans="1:16" ht="12.75" customHeight="1">
      <c r="A85" s="1" t="s">
        <v>131</v>
      </c>
      <c r="B85" s="22"/>
      <c r="C85" s="22">
        <v>5160</v>
      </c>
      <c r="D85" s="22">
        <v>140350</v>
      </c>
      <c r="E85" s="22">
        <v>3510</v>
      </c>
      <c r="F85" s="22">
        <v>59600</v>
      </c>
      <c r="G85" s="22">
        <v>27800</v>
      </c>
      <c r="H85" s="22"/>
      <c r="I85" s="22"/>
      <c r="J85" s="22"/>
      <c r="K85" s="22"/>
      <c r="L85" s="22"/>
      <c r="M85" s="22"/>
      <c r="N85" s="22">
        <v>236420</v>
      </c>
      <c r="O85" s="41"/>
      <c r="P85" s="30" t="s">
        <v>284</v>
      </c>
    </row>
    <row r="86" spans="1:16" ht="12.75" customHeight="1">
      <c r="A86" s="1" t="s">
        <v>132</v>
      </c>
      <c r="B86" s="22"/>
      <c r="C86" s="22"/>
      <c r="D86" s="22"/>
      <c r="E86" s="22">
        <v>1130</v>
      </c>
      <c r="F86" s="22"/>
      <c r="G86" s="22"/>
      <c r="H86" s="22"/>
      <c r="I86" s="22"/>
      <c r="J86" s="22"/>
      <c r="K86" s="22"/>
      <c r="L86" s="22"/>
      <c r="M86" s="22"/>
      <c r="N86" s="22">
        <v>1130</v>
      </c>
      <c r="O86" s="41"/>
      <c r="P86" s="30" t="s">
        <v>284</v>
      </c>
    </row>
    <row r="87" spans="1:16" ht="12.75" customHeight="1">
      <c r="A87" s="1" t="s">
        <v>133</v>
      </c>
      <c r="B87" s="22"/>
      <c r="C87" s="22"/>
      <c r="D87" s="22">
        <v>7930</v>
      </c>
      <c r="E87" s="22"/>
      <c r="F87" s="22"/>
      <c r="G87" s="22">
        <v>570</v>
      </c>
      <c r="H87" s="22">
        <v>5920</v>
      </c>
      <c r="I87" s="22">
        <v>7250</v>
      </c>
      <c r="J87" s="22"/>
      <c r="K87" s="22">
        <v>2920</v>
      </c>
      <c r="L87" s="22"/>
      <c r="M87" s="22"/>
      <c r="N87" s="22">
        <v>24590</v>
      </c>
      <c r="O87" s="41"/>
      <c r="P87" s="30" t="s">
        <v>284</v>
      </c>
    </row>
    <row r="88" spans="1:16" ht="12.75" customHeight="1">
      <c r="A88" s="1" t="s">
        <v>134</v>
      </c>
      <c r="B88" s="22">
        <v>8840</v>
      </c>
      <c r="C88" s="22">
        <v>12480</v>
      </c>
      <c r="D88" s="22">
        <v>30130</v>
      </c>
      <c r="E88" s="22">
        <v>9270</v>
      </c>
      <c r="F88" s="22">
        <v>7960</v>
      </c>
      <c r="G88" s="22">
        <v>40820</v>
      </c>
      <c r="H88" s="22">
        <v>24480</v>
      </c>
      <c r="I88" s="22">
        <v>7550</v>
      </c>
      <c r="J88" s="22">
        <v>22220</v>
      </c>
      <c r="K88" s="22">
        <v>8360</v>
      </c>
      <c r="L88" s="22">
        <v>10210</v>
      </c>
      <c r="M88" s="22">
        <v>14530</v>
      </c>
      <c r="N88" s="22">
        <v>196850</v>
      </c>
      <c r="O88" s="41"/>
      <c r="P88" s="30" t="s">
        <v>284</v>
      </c>
    </row>
    <row r="89" spans="1:16" ht="12.75" customHeight="1">
      <c r="A89" s="1" t="s">
        <v>135</v>
      </c>
      <c r="B89" s="22"/>
      <c r="C89" s="22"/>
      <c r="D89" s="22"/>
      <c r="E89" s="22"/>
      <c r="F89" s="22"/>
      <c r="G89" s="22"/>
      <c r="H89" s="22"/>
      <c r="I89" s="22"/>
      <c r="J89" s="22">
        <v>760</v>
      </c>
      <c r="K89" s="22"/>
      <c r="L89" s="22">
        <v>2250</v>
      </c>
      <c r="M89" s="22"/>
      <c r="N89" s="22">
        <v>3010</v>
      </c>
      <c r="O89" s="41"/>
      <c r="P89" s="30" t="s">
        <v>284</v>
      </c>
    </row>
    <row r="90" spans="1:16" ht="12.75" customHeight="1">
      <c r="A90" s="1" t="s">
        <v>136</v>
      </c>
      <c r="B90" s="22">
        <v>1480</v>
      </c>
      <c r="C90" s="22">
        <v>9100</v>
      </c>
      <c r="D90" s="22">
        <v>17280</v>
      </c>
      <c r="E90" s="22">
        <v>16440</v>
      </c>
      <c r="F90" s="22">
        <v>5660</v>
      </c>
      <c r="G90" s="22"/>
      <c r="H90" s="22">
        <v>1050</v>
      </c>
      <c r="I90" s="22">
        <v>5990</v>
      </c>
      <c r="J90" s="22">
        <v>7910</v>
      </c>
      <c r="K90" s="22">
        <v>3600</v>
      </c>
      <c r="L90" s="22"/>
      <c r="M90" s="22"/>
      <c r="N90" s="22">
        <v>68510</v>
      </c>
      <c r="O90" s="41"/>
      <c r="P90" s="30" t="s">
        <v>284</v>
      </c>
    </row>
    <row r="91" spans="1:16" ht="12.75" customHeight="1">
      <c r="A91" s="1" t="s">
        <v>137</v>
      </c>
      <c r="B91" s="22"/>
      <c r="C91" s="22">
        <v>4090</v>
      </c>
      <c r="D91" s="22">
        <v>3260</v>
      </c>
      <c r="E91" s="22"/>
      <c r="F91" s="22"/>
      <c r="G91" s="22"/>
      <c r="H91" s="22"/>
      <c r="I91" s="22"/>
      <c r="J91" s="22"/>
      <c r="K91" s="22"/>
      <c r="L91" s="22"/>
      <c r="M91" s="22"/>
      <c r="N91" s="22">
        <v>7350</v>
      </c>
      <c r="O91" s="41"/>
      <c r="P91" s="30" t="s">
        <v>284</v>
      </c>
    </row>
    <row r="92" spans="1:16" ht="12.75" customHeight="1">
      <c r="A92" s="1" t="s">
        <v>138</v>
      </c>
      <c r="B92" s="22"/>
      <c r="C92" s="22"/>
      <c r="D92" s="22"/>
      <c r="E92" s="22"/>
      <c r="F92" s="22">
        <v>5480</v>
      </c>
      <c r="G92" s="22">
        <v>2500</v>
      </c>
      <c r="H92" s="22">
        <v>790</v>
      </c>
      <c r="I92" s="22"/>
      <c r="J92" s="22">
        <v>370</v>
      </c>
      <c r="K92" s="22">
        <v>6330</v>
      </c>
      <c r="L92" s="22">
        <v>5810</v>
      </c>
      <c r="M92" s="22">
        <v>5860</v>
      </c>
      <c r="N92" s="22">
        <v>27140</v>
      </c>
      <c r="O92" s="41"/>
      <c r="P92" s="30" t="s">
        <v>284</v>
      </c>
    </row>
    <row r="93" spans="1:16" ht="12.75" customHeight="1">
      <c r="A93" s="1" t="s">
        <v>139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>
        <v>7180</v>
      </c>
      <c r="M93" s="22"/>
      <c r="N93" s="22">
        <v>7180</v>
      </c>
      <c r="O93" s="41"/>
      <c r="P93" s="30" t="s">
        <v>284</v>
      </c>
    </row>
    <row r="94" spans="1:16" ht="12.75" customHeight="1">
      <c r="A94" s="1" t="s">
        <v>140</v>
      </c>
      <c r="B94" s="22"/>
      <c r="C94" s="22"/>
      <c r="D94" s="22"/>
      <c r="E94" s="22"/>
      <c r="F94" s="22"/>
      <c r="G94" s="22">
        <v>10280</v>
      </c>
      <c r="H94" s="22"/>
      <c r="I94" s="22"/>
      <c r="J94" s="22">
        <v>910</v>
      </c>
      <c r="K94" s="22">
        <v>13820</v>
      </c>
      <c r="L94" s="22"/>
      <c r="M94" s="22">
        <v>3020</v>
      </c>
      <c r="N94" s="22">
        <v>28030</v>
      </c>
      <c r="O94" s="41"/>
      <c r="P94" s="30" t="s">
        <v>284</v>
      </c>
    </row>
    <row r="95" spans="1:16" ht="12.75" customHeight="1">
      <c r="A95" s="1" t="s">
        <v>141</v>
      </c>
      <c r="B95" s="22"/>
      <c r="C95" s="22">
        <v>1640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>
        <v>1640</v>
      </c>
      <c r="O95" s="41"/>
      <c r="P95" s="30" t="s">
        <v>284</v>
      </c>
    </row>
    <row r="96" spans="1:16" ht="12.75" customHeight="1">
      <c r="A96" s="1" t="s">
        <v>142</v>
      </c>
      <c r="B96" s="22"/>
      <c r="C96" s="22"/>
      <c r="D96" s="22"/>
      <c r="E96" s="22"/>
      <c r="F96" s="22"/>
      <c r="G96" s="22">
        <v>4080</v>
      </c>
      <c r="H96" s="22"/>
      <c r="I96" s="22"/>
      <c r="J96" s="22"/>
      <c r="K96" s="22"/>
      <c r="L96" s="22"/>
      <c r="M96" s="22"/>
      <c r="N96" s="22">
        <v>4080</v>
      </c>
      <c r="O96" s="41"/>
      <c r="P96" s="30" t="s">
        <v>284</v>
      </c>
    </row>
    <row r="97" spans="1:16" ht="12.75" customHeight="1">
      <c r="A97" s="1" t="s">
        <v>143</v>
      </c>
      <c r="B97" s="22"/>
      <c r="C97" s="22"/>
      <c r="D97" s="22">
        <v>9840</v>
      </c>
      <c r="E97" s="22">
        <v>11220</v>
      </c>
      <c r="F97" s="22"/>
      <c r="G97" s="22"/>
      <c r="H97" s="22"/>
      <c r="I97" s="22"/>
      <c r="J97" s="22"/>
      <c r="K97" s="22"/>
      <c r="L97" s="22"/>
      <c r="M97" s="22"/>
      <c r="N97" s="22">
        <v>21060</v>
      </c>
      <c r="O97" s="41"/>
      <c r="P97" s="30" t="s">
        <v>284</v>
      </c>
    </row>
    <row r="98" spans="1:16" ht="12.75" customHeight="1">
      <c r="A98" s="1" t="s">
        <v>144</v>
      </c>
      <c r="B98" s="22">
        <v>59760</v>
      </c>
      <c r="C98" s="22">
        <v>35050</v>
      </c>
      <c r="D98" s="22">
        <v>36810</v>
      </c>
      <c r="E98" s="22">
        <v>9890</v>
      </c>
      <c r="F98" s="22">
        <v>14760</v>
      </c>
      <c r="G98" s="22">
        <v>28150</v>
      </c>
      <c r="H98" s="22">
        <v>20680</v>
      </c>
      <c r="I98" s="22">
        <v>9340</v>
      </c>
      <c r="J98" s="22">
        <v>12630</v>
      </c>
      <c r="K98" s="22">
        <v>17250</v>
      </c>
      <c r="L98" s="22">
        <v>49850</v>
      </c>
      <c r="M98" s="22">
        <v>9300</v>
      </c>
      <c r="N98" s="22">
        <v>303470</v>
      </c>
      <c r="O98" s="41"/>
      <c r="P98" s="30" t="s">
        <v>284</v>
      </c>
    </row>
    <row r="99" spans="1:16" ht="12.75" customHeight="1">
      <c r="A99" s="1" t="s">
        <v>145</v>
      </c>
      <c r="B99" s="22"/>
      <c r="C99" s="22"/>
      <c r="D99" s="22"/>
      <c r="E99" s="22"/>
      <c r="F99" s="22">
        <v>18160</v>
      </c>
      <c r="G99" s="22"/>
      <c r="H99" s="22"/>
      <c r="I99" s="22"/>
      <c r="J99" s="22"/>
      <c r="K99" s="22">
        <v>32280</v>
      </c>
      <c r="L99" s="22"/>
      <c r="M99" s="22"/>
      <c r="N99" s="22">
        <v>50440</v>
      </c>
      <c r="O99" s="41"/>
      <c r="P99" s="30" t="s">
        <v>284</v>
      </c>
    </row>
    <row r="100" spans="1:16" ht="12.75" customHeight="1">
      <c r="A100" s="1" t="s">
        <v>146</v>
      </c>
      <c r="B100" s="22">
        <v>7170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>
        <v>7170</v>
      </c>
      <c r="O100" s="41"/>
      <c r="P100" s="30" t="s">
        <v>284</v>
      </c>
    </row>
    <row r="101" spans="1:16" ht="12.75" customHeight="1">
      <c r="A101" s="1" t="s">
        <v>147</v>
      </c>
      <c r="B101" s="22">
        <v>5310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>
        <v>5310</v>
      </c>
      <c r="O101" s="41"/>
      <c r="P101" s="30" t="s">
        <v>284</v>
      </c>
    </row>
    <row r="102" spans="1:16" ht="12.75" customHeight="1">
      <c r="A102" s="1" t="s">
        <v>148</v>
      </c>
      <c r="B102" s="22">
        <v>113590</v>
      </c>
      <c r="C102" s="22">
        <v>37990</v>
      </c>
      <c r="D102" s="22">
        <v>7380</v>
      </c>
      <c r="E102" s="22"/>
      <c r="F102" s="22"/>
      <c r="G102" s="22"/>
      <c r="H102" s="22">
        <v>3020</v>
      </c>
      <c r="I102" s="22">
        <v>4920</v>
      </c>
      <c r="J102" s="22">
        <v>5730</v>
      </c>
      <c r="K102" s="22">
        <v>34420</v>
      </c>
      <c r="L102" s="22">
        <v>18010</v>
      </c>
      <c r="M102" s="22">
        <v>18910</v>
      </c>
      <c r="N102" s="22">
        <v>243970</v>
      </c>
      <c r="O102" s="41"/>
      <c r="P102" s="30" t="s">
        <v>284</v>
      </c>
    </row>
    <row r="103" spans="1:16" ht="12.75" customHeight="1">
      <c r="A103" s="1" t="s">
        <v>149</v>
      </c>
      <c r="B103" s="22">
        <v>4350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>
        <v>4350</v>
      </c>
      <c r="O103" s="41"/>
      <c r="P103" s="30" t="s">
        <v>284</v>
      </c>
    </row>
    <row r="104" spans="1:16" ht="12.75" customHeight="1">
      <c r="A104" s="1" t="s">
        <v>150</v>
      </c>
      <c r="B104" s="22"/>
      <c r="C104" s="22"/>
      <c r="D104" s="22"/>
      <c r="E104" s="22"/>
      <c r="F104" s="22"/>
      <c r="G104" s="22"/>
      <c r="H104" s="22"/>
      <c r="I104" s="22">
        <v>155310</v>
      </c>
      <c r="J104" s="22">
        <v>191920</v>
      </c>
      <c r="K104" s="22">
        <v>84770</v>
      </c>
      <c r="L104" s="22">
        <v>93160</v>
      </c>
      <c r="M104" s="22">
        <v>18240</v>
      </c>
      <c r="N104" s="22">
        <v>543400</v>
      </c>
      <c r="O104" s="41"/>
      <c r="P104" s="30" t="s">
        <v>284</v>
      </c>
    </row>
    <row r="105" spans="1:16" ht="12.75" customHeight="1">
      <c r="A105" s="1" t="s">
        <v>151</v>
      </c>
      <c r="B105" s="22"/>
      <c r="C105" s="22"/>
      <c r="D105" s="22">
        <v>3070</v>
      </c>
      <c r="E105" s="22">
        <v>1170</v>
      </c>
      <c r="F105" s="22">
        <v>16280</v>
      </c>
      <c r="G105" s="22"/>
      <c r="H105" s="22"/>
      <c r="I105" s="22"/>
      <c r="J105" s="22">
        <v>4330</v>
      </c>
      <c r="K105" s="22"/>
      <c r="L105" s="22"/>
      <c r="M105" s="22"/>
      <c r="N105" s="22">
        <v>24850</v>
      </c>
      <c r="O105" s="41"/>
      <c r="P105" s="30" t="s">
        <v>284</v>
      </c>
    </row>
    <row r="106" spans="1:16" ht="12.75" customHeight="1">
      <c r="A106" s="1" t="s">
        <v>152</v>
      </c>
      <c r="B106" s="22">
        <v>45750</v>
      </c>
      <c r="C106" s="22">
        <v>32880</v>
      </c>
      <c r="D106" s="22">
        <v>46830</v>
      </c>
      <c r="E106" s="22">
        <v>27300</v>
      </c>
      <c r="F106" s="22"/>
      <c r="G106" s="22">
        <v>6470</v>
      </c>
      <c r="H106" s="22"/>
      <c r="I106" s="22">
        <v>5140</v>
      </c>
      <c r="J106" s="22"/>
      <c r="K106" s="22"/>
      <c r="L106" s="22"/>
      <c r="M106" s="22">
        <v>11920</v>
      </c>
      <c r="N106" s="22">
        <v>176290</v>
      </c>
      <c r="O106" s="41"/>
      <c r="P106" s="30" t="s">
        <v>284</v>
      </c>
    </row>
    <row r="107" spans="1:16" ht="12.75" customHeight="1">
      <c r="A107" s="1" t="s">
        <v>153</v>
      </c>
      <c r="B107" s="22"/>
      <c r="C107" s="22">
        <v>1860</v>
      </c>
      <c r="D107" s="22"/>
      <c r="E107" s="22">
        <v>2550</v>
      </c>
      <c r="F107" s="22">
        <v>2110</v>
      </c>
      <c r="G107" s="22">
        <v>1920</v>
      </c>
      <c r="H107" s="22">
        <v>910</v>
      </c>
      <c r="I107" s="22"/>
      <c r="J107" s="22">
        <v>2810</v>
      </c>
      <c r="K107" s="22"/>
      <c r="L107" s="22"/>
      <c r="M107" s="22"/>
      <c r="N107" s="22">
        <v>12160</v>
      </c>
      <c r="O107" s="41"/>
      <c r="P107" s="30" t="s">
        <v>284</v>
      </c>
    </row>
    <row r="108" spans="1:16" ht="12.75" customHeight="1">
      <c r="A108" s="1" t="s">
        <v>154</v>
      </c>
      <c r="B108" s="22">
        <v>246250</v>
      </c>
      <c r="C108" s="22">
        <v>140250</v>
      </c>
      <c r="D108" s="22">
        <v>302880</v>
      </c>
      <c r="E108" s="22">
        <v>86390</v>
      </c>
      <c r="F108" s="22">
        <v>130010</v>
      </c>
      <c r="G108" s="22">
        <v>122590</v>
      </c>
      <c r="H108" s="22">
        <v>56850</v>
      </c>
      <c r="I108" s="22">
        <v>195500</v>
      </c>
      <c r="J108" s="22">
        <v>249590</v>
      </c>
      <c r="K108" s="22">
        <v>203750</v>
      </c>
      <c r="L108" s="22">
        <v>186470</v>
      </c>
      <c r="M108" s="22">
        <v>81780</v>
      </c>
      <c r="N108" s="22">
        <v>2002310</v>
      </c>
      <c r="O108" s="41"/>
      <c r="P108" s="1"/>
    </row>
    <row r="111" spans="1:16" ht="18">
      <c r="A111" s="54" t="s">
        <v>155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  <c r="P111" s="54"/>
    </row>
    <row r="112" spans="1:16" ht="12.75" customHeight="1">
      <c r="A112" s="1" t="s">
        <v>49</v>
      </c>
      <c r="B112" s="22" t="s">
        <v>0</v>
      </c>
      <c r="C112" s="22" t="s">
        <v>1</v>
      </c>
      <c r="D112" s="22" t="s">
        <v>2</v>
      </c>
      <c r="E112" s="22" t="s">
        <v>3</v>
      </c>
      <c r="F112" s="22" t="s">
        <v>55</v>
      </c>
      <c r="G112" s="22" t="s">
        <v>5</v>
      </c>
      <c r="H112" s="22" t="s">
        <v>6</v>
      </c>
      <c r="I112" s="22" t="s">
        <v>7</v>
      </c>
      <c r="J112" s="22" t="s">
        <v>8</v>
      </c>
      <c r="K112" s="22" t="s">
        <v>9</v>
      </c>
      <c r="L112" s="22" t="s">
        <v>10</v>
      </c>
      <c r="M112" s="22" t="s">
        <v>11</v>
      </c>
      <c r="N112" s="22" t="s">
        <v>12</v>
      </c>
      <c r="O112" s="41"/>
      <c r="P112" s="1" t="s">
        <v>56</v>
      </c>
    </row>
    <row r="113" spans="1:16" ht="12.75" customHeight="1">
      <c r="A113" s="1" t="s">
        <v>156</v>
      </c>
      <c r="B113" s="22"/>
      <c r="C113" s="22"/>
      <c r="D113" s="22"/>
      <c r="E113" s="22"/>
      <c r="F113" s="22">
        <v>5930</v>
      </c>
      <c r="G113" s="22"/>
      <c r="H113" s="22"/>
      <c r="I113" s="22"/>
      <c r="J113" s="22">
        <v>13560</v>
      </c>
      <c r="K113" s="22"/>
      <c r="L113" s="22"/>
      <c r="M113" s="22"/>
      <c r="N113" s="22">
        <v>19490</v>
      </c>
      <c r="O113" s="41"/>
      <c r="P113" s="1"/>
    </row>
    <row r="114" spans="1:16" ht="12.75" customHeight="1">
      <c r="A114" s="1" t="s">
        <v>157</v>
      </c>
      <c r="B114" s="22">
        <v>5250</v>
      </c>
      <c r="C114" s="22"/>
      <c r="D114" s="22">
        <v>2510</v>
      </c>
      <c r="E114" s="22"/>
      <c r="F114" s="22"/>
      <c r="G114" s="22"/>
      <c r="H114" s="22">
        <v>10320</v>
      </c>
      <c r="I114" s="22">
        <v>1860</v>
      </c>
      <c r="J114" s="22"/>
      <c r="K114" s="22"/>
      <c r="L114" s="22"/>
      <c r="M114" s="22">
        <v>17870</v>
      </c>
      <c r="N114" s="22">
        <v>37810</v>
      </c>
      <c r="O114" s="41"/>
      <c r="P114" s="1"/>
    </row>
    <row r="115" spans="1:16" ht="12.75" customHeight="1">
      <c r="A115" s="1" t="s">
        <v>158</v>
      </c>
      <c r="B115" s="22">
        <v>1890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>
        <v>1890</v>
      </c>
      <c r="O115" s="41"/>
      <c r="P115" s="1"/>
    </row>
    <row r="116" spans="1:16" ht="12.75" customHeight="1">
      <c r="A116" s="1" t="s">
        <v>159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>
        <v>3120</v>
      </c>
      <c r="M116" s="22"/>
      <c r="N116" s="22">
        <v>3120</v>
      </c>
      <c r="O116" s="41"/>
      <c r="P116" s="1"/>
    </row>
    <row r="117" spans="1:16" ht="12.75" customHeight="1">
      <c r="A117" s="1" t="s">
        <v>160</v>
      </c>
      <c r="B117" s="22"/>
      <c r="C117" s="22"/>
      <c r="D117" s="22"/>
      <c r="E117" s="22">
        <v>220</v>
      </c>
      <c r="F117" s="22"/>
      <c r="G117" s="22"/>
      <c r="H117" s="22"/>
      <c r="I117" s="22"/>
      <c r="J117" s="22"/>
      <c r="K117" s="22"/>
      <c r="L117" s="22"/>
      <c r="M117" s="22"/>
      <c r="N117" s="22">
        <v>220</v>
      </c>
      <c r="O117" s="41"/>
      <c r="P117" s="1"/>
    </row>
    <row r="118" spans="1:16" ht="12.75" customHeight="1">
      <c r="A118" s="1" t="s">
        <v>161</v>
      </c>
      <c r="B118" s="22"/>
      <c r="C118" s="22"/>
      <c r="D118" s="22"/>
      <c r="E118" s="22"/>
      <c r="F118" s="22">
        <v>17670</v>
      </c>
      <c r="G118" s="22">
        <v>3210</v>
      </c>
      <c r="H118" s="22"/>
      <c r="I118" s="22"/>
      <c r="J118" s="22"/>
      <c r="K118" s="22"/>
      <c r="L118" s="22"/>
      <c r="M118" s="22"/>
      <c r="N118" s="22">
        <v>20880</v>
      </c>
      <c r="O118" s="41"/>
      <c r="P118" s="1"/>
    </row>
    <row r="119" spans="1:16" ht="12.75" customHeight="1">
      <c r="A119" s="1" t="s">
        <v>162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>
        <v>38150</v>
      </c>
      <c r="L119" s="22">
        <v>10080</v>
      </c>
      <c r="M119" s="22">
        <v>3130</v>
      </c>
      <c r="N119" s="22">
        <v>51360</v>
      </c>
      <c r="O119" s="41"/>
      <c r="P119" s="1"/>
    </row>
    <row r="120" spans="1:16" ht="12.75" customHeight="1">
      <c r="A120" s="1" t="s">
        <v>163</v>
      </c>
      <c r="B120" s="22">
        <v>18790</v>
      </c>
      <c r="C120" s="22">
        <v>20830</v>
      </c>
      <c r="D120" s="22">
        <v>62240</v>
      </c>
      <c r="E120" s="22">
        <v>4140</v>
      </c>
      <c r="F120" s="22">
        <v>21700</v>
      </c>
      <c r="G120" s="22">
        <v>22930</v>
      </c>
      <c r="H120" s="22">
        <v>22710</v>
      </c>
      <c r="I120" s="22"/>
      <c r="J120" s="22">
        <v>31640</v>
      </c>
      <c r="K120" s="22">
        <v>25440</v>
      </c>
      <c r="L120" s="22">
        <v>9610</v>
      </c>
      <c r="M120" s="22">
        <v>1400</v>
      </c>
      <c r="N120" s="22">
        <v>241430</v>
      </c>
      <c r="O120" s="41"/>
      <c r="P120" s="1"/>
    </row>
    <row r="121" spans="1:16" ht="12.75" customHeight="1">
      <c r="A121" s="1" t="s">
        <v>164</v>
      </c>
      <c r="B121" s="22"/>
      <c r="C121" s="22"/>
      <c r="D121" s="22"/>
      <c r="E121" s="22"/>
      <c r="F121" s="22"/>
      <c r="G121" s="22"/>
      <c r="H121" s="22"/>
      <c r="I121" s="22"/>
      <c r="J121" s="22">
        <v>3020</v>
      </c>
      <c r="K121" s="22"/>
      <c r="L121" s="22"/>
      <c r="M121" s="22">
        <v>1470</v>
      </c>
      <c r="N121" s="22">
        <v>4490</v>
      </c>
      <c r="O121" s="41"/>
      <c r="P121" s="1"/>
    </row>
    <row r="122" spans="1:16" ht="12.75" customHeight="1">
      <c r="A122" s="1" t="s">
        <v>165</v>
      </c>
      <c r="B122" s="22"/>
      <c r="C122" s="22"/>
      <c r="D122" s="22"/>
      <c r="E122" s="22"/>
      <c r="F122" s="22"/>
      <c r="G122" s="22">
        <v>240</v>
      </c>
      <c r="H122" s="22"/>
      <c r="I122" s="22"/>
      <c r="J122" s="22"/>
      <c r="K122" s="22"/>
      <c r="L122" s="22"/>
      <c r="M122" s="22"/>
      <c r="N122" s="22">
        <v>240</v>
      </c>
      <c r="O122" s="41"/>
      <c r="P122" s="1"/>
    </row>
    <row r="123" spans="1:16" ht="12.75" customHeight="1">
      <c r="A123" s="1" t="s">
        <v>166</v>
      </c>
      <c r="B123" s="22"/>
      <c r="C123" s="22"/>
      <c r="D123" s="22"/>
      <c r="E123" s="22">
        <v>9550</v>
      </c>
      <c r="F123" s="22">
        <v>7380</v>
      </c>
      <c r="G123" s="22">
        <v>2530</v>
      </c>
      <c r="H123" s="22"/>
      <c r="I123" s="22"/>
      <c r="J123" s="22"/>
      <c r="K123" s="22"/>
      <c r="L123" s="22"/>
      <c r="M123" s="22"/>
      <c r="N123" s="22">
        <v>19460</v>
      </c>
      <c r="O123" s="41"/>
      <c r="P123" s="1"/>
    </row>
    <row r="124" spans="1:16" ht="12.75" customHeight="1">
      <c r="A124" s="1" t="s">
        <v>167</v>
      </c>
      <c r="B124" s="22"/>
      <c r="C124" s="22"/>
      <c r="D124" s="22"/>
      <c r="E124" s="22"/>
      <c r="F124" s="22"/>
      <c r="G124" s="22"/>
      <c r="H124" s="22"/>
      <c r="I124" s="22"/>
      <c r="J124" s="22">
        <v>38150</v>
      </c>
      <c r="K124" s="22">
        <v>27790</v>
      </c>
      <c r="L124" s="22"/>
      <c r="M124" s="22">
        <v>22570</v>
      </c>
      <c r="N124" s="22">
        <v>88510</v>
      </c>
      <c r="O124" s="41"/>
      <c r="P124" s="1"/>
    </row>
    <row r="125" spans="1:16" ht="12.75" customHeight="1">
      <c r="A125" s="1" t="s">
        <v>168</v>
      </c>
      <c r="B125" s="22">
        <v>25930</v>
      </c>
      <c r="C125" s="22">
        <v>20830</v>
      </c>
      <c r="D125" s="22">
        <v>64750</v>
      </c>
      <c r="E125" s="22">
        <v>13910</v>
      </c>
      <c r="F125" s="22">
        <v>52680</v>
      </c>
      <c r="G125" s="22">
        <v>28910</v>
      </c>
      <c r="H125" s="22">
        <v>33030</v>
      </c>
      <c r="I125" s="22">
        <v>1860</v>
      </c>
      <c r="J125" s="22">
        <v>86370</v>
      </c>
      <c r="K125" s="22">
        <v>91380</v>
      </c>
      <c r="L125" s="22">
        <v>22810</v>
      </c>
      <c r="M125" s="22">
        <v>46440</v>
      </c>
      <c r="N125" s="22">
        <v>488900</v>
      </c>
      <c r="O125" s="41"/>
      <c r="P125" s="1"/>
    </row>
    <row r="128" spans="1:16" ht="18">
      <c r="A128" s="54" t="s">
        <v>169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  <c r="P128" s="54"/>
    </row>
    <row r="129" spans="1:16" ht="12.75" customHeight="1">
      <c r="A129" s="1" t="s">
        <v>49</v>
      </c>
      <c r="B129" s="22" t="s">
        <v>0</v>
      </c>
      <c r="C129" s="22" t="s">
        <v>1</v>
      </c>
      <c r="D129" s="22" t="s">
        <v>2</v>
      </c>
      <c r="E129" s="22" t="s">
        <v>3</v>
      </c>
      <c r="F129" s="22" t="s">
        <v>55</v>
      </c>
      <c r="G129" s="22" t="s">
        <v>5</v>
      </c>
      <c r="H129" s="22" t="s">
        <v>6</v>
      </c>
      <c r="I129" s="22" t="s">
        <v>7</v>
      </c>
      <c r="J129" s="22" t="s">
        <v>8</v>
      </c>
      <c r="K129" s="22" t="s">
        <v>9</v>
      </c>
      <c r="L129" s="22" t="s">
        <v>10</v>
      </c>
      <c r="M129" s="22" t="s">
        <v>11</v>
      </c>
      <c r="N129" s="22" t="s">
        <v>12</v>
      </c>
      <c r="O129" s="41"/>
      <c r="P129" s="1" t="s">
        <v>56</v>
      </c>
    </row>
    <row r="130" spans="1:16" ht="12.75" customHeight="1">
      <c r="A130" s="1" t="s">
        <v>170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>
        <v>0</v>
      </c>
      <c r="O130" s="41"/>
      <c r="P130" s="1"/>
    </row>
    <row r="133" spans="1:16" ht="18">
      <c r="A133" s="54" t="s">
        <v>171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  <c r="P133" s="54"/>
    </row>
    <row r="134" spans="1:16" ht="12.75" customHeight="1">
      <c r="A134" s="1" t="s">
        <v>172</v>
      </c>
      <c r="B134" s="22" t="s">
        <v>0</v>
      </c>
      <c r="C134" s="22" t="s">
        <v>1</v>
      </c>
      <c r="D134" s="22" t="s">
        <v>2</v>
      </c>
      <c r="E134" s="22" t="s">
        <v>3</v>
      </c>
      <c r="F134" s="22" t="s">
        <v>55</v>
      </c>
      <c r="G134" s="22" t="s">
        <v>5</v>
      </c>
      <c r="H134" s="22" t="s">
        <v>6</v>
      </c>
      <c r="I134" s="22" t="s">
        <v>7</v>
      </c>
      <c r="J134" s="22" t="s">
        <v>8</v>
      </c>
      <c r="K134" s="22" t="s">
        <v>9</v>
      </c>
      <c r="L134" s="22" t="s">
        <v>10</v>
      </c>
      <c r="M134" s="22" t="s">
        <v>11</v>
      </c>
      <c r="N134" s="22" t="s">
        <v>12</v>
      </c>
      <c r="O134" s="41"/>
      <c r="P134" s="1"/>
    </row>
    <row r="135" spans="1:16" ht="12.75" customHeight="1">
      <c r="A135" s="1" t="s">
        <v>173</v>
      </c>
      <c r="B135" s="22">
        <v>4790410</v>
      </c>
      <c r="C135" s="22">
        <v>6527460</v>
      </c>
      <c r="D135" s="22">
        <v>6001740</v>
      </c>
      <c r="E135" s="22">
        <v>5855120</v>
      </c>
      <c r="F135" s="22">
        <v>4714920</v>
      </c>
      <c r="G135" s="22">
        <v>3719630</v>
      </c>
      <c r="H135" s="22">
        <v>4582710</v>
      </c>
      <c r="I135" s="22">
        <v>2298840</v>
      </c>
      <c r="J135" s="22">
        <v>3492540</v>
      </c>
      <c r="K135" s="22">
        <v>4294730</v>
      </c>
      <c r="L135" s="22">
        <v>5333530</v>
      </c>
      <c r="M135" s="22">
        <v>3753900</v>
      </c>
      <c r="N135" s="22">
        <v>55365530</v>
      </c>
      <c r="O135" s="41"/>
      <c r="P135" s="1"/>
    </row>
    <row r="138" spans="1:16">
      <c r="A138" s="56" t="s">
        <v>174</v>
      </c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7"/>
      <c r="P138" s="56"/>
    </row>
  </sheetData>
  <mergeCells count="8">
    <mergeCell ref="A128:P128"/>
    <mergeCell ref="A133:P133"/>
    <mergeCell ref="A138:P138"/>
    <mergeCell ref="A1:M1"/>
    <mergeCell ref="A3:P3"/>
    <mergeCell ref="A74:P74"/>
    <mergeCell ref="A82:P82"/>
    <mergeCell ref="A111:P111"/>
  </mergeCells>
  <pageMargins left="0.25" right="0.25" top="0.75" bottom="0.75" header="0.3" footer="0.3"/>
  <pageSetup paperSize="9" scale="64" fitToHeight="0" orientation="landscape" verticalDpi="300" r:id="rId1"/>
  <headerFooter alignWithMargins="0">
    <oddFooter>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94"/>
  <sheetViews>
    <sheetView topLeftCell="A43" zoomScale="85" zoomScaleNormal="85" workbookViewId="0">
      <selection activeCell="N90" sqref="N90"/>
    </sheetView>
  </sheetViews>
  <sheetFormatPr defaultColWidth="6.85546875" defaultRowHeight="12.75" customHeight="1"/>
  <cols>
    <col min="1" max="1" width="50.7109375" style="2" customWidth="1"/>
    <col min="2" max="2" width="10.7109375" style="19" customWidth="1"/>
    <col min="3" max="3" width="18.42578125" style="19" customWidth="1"/>
    <col min="4" max="13" width="10.7109375" style="19" customWidth="1"/>
    <col min="14" max="14" width="15.7109375" style="19" customWidth="1"/>
    <col min="15" max="15" width="22.140625" style="2" customWidth="1"/>
    <col min="16" max="16384" width="6.85546875" style="2"/>
  </cols>
  <sheetData>
    <row r="1" spans="1:15" ht="29.25" customHeight="1">
      <c r="A1" s="52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5" ht="18">
      <c r="A3" s="54" t="s">
        <v>175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42" t="s">
        <v>293</v>
      </c>
      <c r="B5" s="22"/>
      <c r="C5" s="22">
        <v>5500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>
        <f>SUM(B5:M5)</f>
        <v>5500</v>
      </c>
      <c r="O5" s="30" t="s">
        <v>285</v>
      </c>
    </row>
    <row r="6" spans="1:15" ht="12.75" customHeight="1">
      <c r="A6" s="42" t="s">
        <v>294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2">
        <f t="shared" ref="N6:N69" si="0">SUM(B6:M6)</f>
        <v>0</v>
      </c>
      <c r="O6" s="30"/>
    </row>
    <row r="7" spans="1:15" ht="12.75" customHeight="1">
      <c r="A7" s="42" t="s">
        <v>295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22">
        <f t="shared" si="0"/>
        <v>0</v>
      </c>
      <c r="O7" s="30"/>
    </row>
    <row r="8" spans="1:15" ht="12.75" customHeight="1">
      <c r="A8" s="42" t="s">
        <v>296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22">
        <f t="shared" si="0"/>
        <v>0</v>
      </c>
      <c r="O8" s="30"/>
    </row>
    <row r="9" spans="1:15" ht="12.75" customHeight="1">
      <c r="A9" s="42" t="s">
        <v>297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22">
        <f t="shared" si="0"/>
        <v>0</v>
      </c>
      <c r="O9" s="30"/>
    </row>
    <row r="10" spans="1:15" ht="12.75" customHeight="1">
      <c r="A10" s="42" t="s">
        <v>59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f t="shared" si="0"/>
        <v>0</v>
      </c>
      <c r="O10" s="47"/>
    </row>
    <row r="11" spans="1:15" ht="12.75" customHeight="1">
      <c r="A11" s="42" t="s">
        <v>60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22">
        <f t="shared" si="0"/>
        <v>0</v>
      </c>
      <c r="O11" s="46"/>
    </row>
    <row r="12" spans="1:15" ht="12.75" customHeight="1">
      <c r="A12" s="42" t="s">
        <v>61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22">
        <f t="shared" si="0"/>
        <v>0</v>
      </c>
      <c r="O12" s="46"/>
    </row>
    <row r="13" spans="1:15" ht="12.75" customHeight="1">
      <c r="A13" s="42" t="s">
        <v>106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2">
        <f t="shared" si="0"/>
        <v>0</v>
      </c>
      <c r="O13" s="46"/>
    </row>
    <row r="14" spans="1:15" ht="12.75" customHeight="1">
      <c r="A14" s="42" t="s">
        <v>62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22">
        <f t="shared" si="0"/>
        <v>0</v>
      </c>
      <c r="O14" s="46"/>
    </row>
    <row r="15" spans="1:15" ht="12.75" customHeight="1">
      <c r="A15" s="42" t="s">
        <v>107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22">
        <f t="shared" si="0"/>
        <v>0</v>
      </c>
      <c r="O15" s="46"/>
    </row>
    <row r="16" spans="1:15" ht="12.75" customHeight="1">
      <c r="A16" s="42" t="s">
        <v>63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22">
        <f t="shared" si="0"/>
        <v>0</v>
      </c>
      <c r="O16" s="46"/>
    </row>
    <row r="17" spans="1:15" ht="12.75" customHeight="1">
      <c r="A17" s="42" t="s">
        <v>64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22">
        <f t="shared" si="0"/>
        <v>0</v>
      </c>
      <c r="O17" s="46"/>
    </row>
    <row r="18" spans="1:15" ht="12.75" customHeight="1">
      <c r="A18" s="42" t="s">
        <v>65</v>
      </c>
      <c r="B18" s="22">
        <v>197730</v>
      </c>
      <c r="C18" s="22">
        <v>168240</v>
      </c>
      <c r="D18" s="22">
        <v>174020</v>
      </c>
      <c r="E18" s="22">
        <v>168310</v>
      </c>
      <c r="F18" s="22">
        <v>202550</v>
      </c>
      <c r="G18" s="22">
        <v>199810</v>
      </c>
      <c r="H18" s="22">
        <v>157350</v>
      </c>
      <c r="I18" s="22">
        <v>48610</v>
      </c>
      <c r="J18" s="22">
        <v>199190</v>
      </c>
      <c r="K18" s="22">
        <v>202040</v>
      </c>
      <c r="L18" s="22">
        <v>219440</v>
      </c>
      <c r="M18" s="22">
        <v>203870</v>
      </c>
      <c r="N18" s="22">
        <f t="shared" si="0"/>
        <v>2141160</v>
      </c>
      <c r="O18" s="30" t="s">
        <v>285</v>
      </c>
    </row>
    <row r="19" spans="1:15" ht="15.75">
      <c r="A19" s="42" t="s">
        <v>66</v>
      </c>
      <c r="B19" s="22">
        <v>51280</v>
      </c>
      <c r="C19" s="22">
        <v>47360</v>
      </c>
      <c r="D19" s="22">
        <v>46240</v>
      </c>
      <c r="E19" s="22">
        <v>53900</v>
      </c>
      <c r="F19" s="22">
        <v>51580</v>
      </c>
      <c r="G19" s="22">
        <v>59910</v>
      </c>
      <c r="H19" s="22">
        <v>13070</v>
      </c>
      <c r="I19" s="22">
        <v>2910</v>
      </c>
      <c r="J19" s="22">
        <v>16850</v>
      </c>
      <c r="K19" s="22">
        <v>17920</v>
      </c>
      <c r="L19" s="22">
        <v>20240</v>
      </c>
      <c r="M19" s="22">
        <v>17370</v>
      </c>
      <c r="N19" s="22">
        <f t="shared" si="0"/>
        <v>398630</v>
      </c>
      <c r="O19" s="30" t="s">
        <v>285</v>
      </c>
    </row>
    <row r="20" spans="1:15" ht="12.75" customHeight="1">
      <c r="A20" s="42" t="s">
        <v>67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>
        <v>66180</v>
      </c>
      <c r="N20" s="22">
        <f t="shared" si="0"/>
        <v>66180</v>
      </c>
      <c r="O20" s="30" t="s">
        <v>285</v>
      </c>
    </row>
    <row r="21" spans="1:15" ht="12.75" customHeight="1">
      <c r="A21" s="42" t="s">
        <v>108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22">
        <f t="shared" si="0"/>
        <v>0</v>
      </c>
      <c r="O21" s="30"/>
    </row>
    <row r="22" spans="1:15" ht="12.75" customHeight="1">
      <c r="A22" s="42" t="s">
        <v>109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22">
        <f t="shared" si="0"/>
        <v>0</v>
      </c>
      <c r="O22" s="30"/>
    </row>
    <row r="23" spans="1:15" ht="12.75" customHeight="1">
      <c r="A23" s="42" t="s">
        <v>68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22">
        <f t="shared" si="0"/>
        <v>0</v>
      </c>
      <c r="O23" s="30"/>
    </row>
    <row r="24" spans="1:15" ht="15.75">
      <c r="A24" s="42" t="s">
        <v>69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22">
        <f t="shared" si="0"/>
        <v>0</v>
      </c>
      <c r="O24" s="30"/>
    </row>
    <row r="25" spans="1:15" ht="12.75" customHeight="1">
      <c r="A25" s="42" t="s">
        <v>70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2">
        <f t="shared" si="0"/>
        <v>0</v>
      </c>
      <c r="O25" s="30"/>
    </row>
    <row r="26" spans="1:15" ht="12.75" customHeight="1">
      <c r="A26" s="42" t="s">
        <v>71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22">
        <f t="shared" si="0"/>
        <v>0</v>
      </c>
      <c r="O26" s="30"/>
    </row>
    <row r="27" spans="1:15" ht="12.75" customHeight="1">
      <c r="A27" s="42" t="s">
        <v>72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22">
        <f t="shared" si="0"/>
        <v>0</v>
      </c>
      <c r="O27" s="30"/>
    </row>
    <row r="28" spans="1:15" ht="12.75" customHeight="1">
      <c r="A28" s="42" t="s">
        <v>73</v>
      </c>
      <c r="B28" s="22">
        <v>174010</v>
      </c>
      <c r="C28" s="22">
        <v>154180</v>
      </c>
      <c r="D28" s="22">
        <v>153750</v>
      </c>
      <c r="E28" s="22">
        <v>171030</v>
      </c>
      <c r="F28" s="22">
        <v>181210</v>
      </c>
      <c r="G28" s="22">
        <v>188510</v>
      </c>
      <c r="H28" s="22">
        <v>181660</v>
      </c>
      <c r="I28" s="22">
        <v>61050</v>
      </c>
      <c r="J28" s="22">
        <v>225990</v>
      </c>
      <c r="K28" s="22">
        <v>228190</v>
      </c>
      <c r="L28" s="22">
        <v>225520</v>
      </c>
      <c r="M28" s="22">
        <v>231600</v>
      </c>
      <c r="N28" s="22">
        <f t="shared" si="0"/>
        <v>2176700</v>
      </c>
      <c r="O28" s="30" t="s">
        <v>285</v>
      </c>
    </row>
    <row r="29" spans="1:15" ht="12.75" customHeight="1">
      <c r="A29" s="42" t="s">
        <v>74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22">
        <f t="shared" si="0"/>
        <v>0</v>
      </c>
      <c r="O29" s="30"/>
    </row>
    <row r="30" spans="1:15" ht="12.75" customHeight="1">
      <c r="A30" s="42" t="s">
        <v>75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22">
        <f t="shared" si="0"/>
        <v>0</v>
      </c>
      <c r="O30" s="30"/>
    </row>
    <row r="31" spans="1:15" ht="15.75">
      <c r="A31" s="42" t="s">
        <v>76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2">
        <f t="shared" si="0"/>
        <v>0</v>
      </c>
      <c r="O31" s="30"/>
    </row>
    <row r="32" spans="1:15" ht="12.75" customHeight="1">
      <c r="A32" s="42" t="s">
        <v>110</v>
      </c>
      <c r="B32" s="22"/>
      <c r="C32" s="22">
        <v>1180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>
        <f t="shared" si="0"/>
        <v>1180</v>
      </c>
      <c r="O32" s="30" t="s">
        <v>285</v>
      </c>
    </row>
    <row r="33" spans="1:15" ht="12.75" customHeight="1">
      <c r="A33" s="4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22">
        <f t="shared" si="0"/>
        <v>0</v>
      </c>
      <c r="O33" s="30"/>
    </row>
    <row r="34" spans="1:15" ht="12.75" customHeight="1">
      <c r="A34" s="42" t="s">
        <v>111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22">
        <f t="shared" si="0"/>
        <v>0</v>
      </c>
      <c r="O34" s="30"/>
    </row>
    <row r="35" spans="1:15" ht="12.75" customHeight="1">
      <c r="A35" s="42" t="s">
        <v>112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22">
        <f t="shared" si="0"/>
        <v>0</v>
      </c>
      <c r="O35" s="30"/>
    </row>
    <row r="36" spans="1:15" ht="15.75">
      <c r="A36" s="42" t="s">
        <v>298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22">
        <f t="shared" si="0"/>
        <v>0</v>
      </c>
      <c r="O36" s="30"/>
    </row>
    <row r="37" spans="1:15" ht="12.75" customHeight="1">
      <c r="A37" s="42" t="s">
        <v>78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22">
        <f t="shared" si="0"/>
        <v>0</v>
      </c>
      <c r="O37" s="30"/>
    </row>
    <row r="38" spans="1:15" ht="12.75" customHeight="1">
      <c r="A38" s="42" t="s">
        <v>113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2">
        <f t="shared" si="0"/>
        <v>0</v>
      </c>
      <c r="O38" s="30"/>
    </row>
    <row r="39" spans="1:15" ht="12.75" customHeight="1">
      <c r="A39" s="42" t="s">
        <v>114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22">
        <f t="shared" si="0"/>
        <v>0</v>
      </c>
      <c r="O39" s="30"/>
    </row>
    <row r="40" spans="1:15" ht="12.75" customHeight="1">
      <c r="A40" s="42" t="s">
        <v>299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22">
        <f t="shared" si="0"/>
        <v>0</v>
      </c>
      <c r="O40" s="30"/>
    </row>
    <row r="41" spans="1:15" ht="12.75" customHeight="1">
      <c r="A41" s="42" t="s">
        <v>80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22">
        <f t="shared" si="0"/>
        <v>0</v>
      </c>
      <c r="O41" s="30"/>
    </row>
    <row r="42" spans="1:15" ht="12.75" customHeight="1">
      <c r="A42" s="42" t="s">
        <v>300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22">
        <f t="shared" si="0"/>
        <v>0</v>
      </c>
      <c r="O42" s="30"/>
    </row>
    <row r="43" spans="1:15" ht="12.75" customHeight="1">
      <c r="A43" s="42" t="s">
        <v>115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22">
        <f t="shared" si="0"/>
        <v>0</v>
      </c>
      <c r="O43" s="30"/>
    </row>
    <row r="44" spans="1:15" ht="12.75" customHeight="1">
      <c r="A44" s="42" t="s">
        <v>116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22">
        <f t="shared" si="0"/>
        <v>0</v>
      </c>
      <c r="O44" s="30"/>
    </row>
    <row r="45" spans="1:15" ht="12.75" customHeight="1">
      <c r="A45" s="42" t="s">
        <v>301</v>
      </c>
      <c r="B45" s="22">
        <v>42400</v>
      </c>
      <c r="C45" s="22">
        <v>48790</v>
      </c>
      <c r="D45" s="22">
        <v>42340</v>
      </c>
      <c r="E45" s="22">
        <v>51790</v>
      </c>
      <c r="F45" s="22">
        <v>72030</v>
      </c>
      <c r="G45" s="22">
        <v>70650</v>
      </c>
      <c r="H45" s="22">
        <v>53500</v>
      </c>
      <c r="I45" s="22"/>
      <c r="J45" s="22">
        <v>32000</v>
      </c>
      <c r="K45" s="22">
        <v>8580</v>
      </c>
      <c r="L45" s="22">
        <v>7000</v>
      </c>
      <c r="M45" s="22">
        <v>8660</v>
      </c>
      <c r="N45" s="22">
        <f t="shared" si="0"/>
        <v>437740</v>
      </c>
      <c r="O45" s="30" t="s">
        <v>285</v>
      </c>
    </row>
    <row r="46" spans="1:15" ht="12.75" customHeight="1">
      <c r="A46" s="42" t="s">
        <v>302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22">
        <f t="shared" si="0"/>
        <v>0</v>
      </c>
      <c r="O46" s="30"/>
    </row>
    <row r="47" spans="1:15" ht="12.75" customHeight="1">
      <c r="A47" s="42" t="s">
        <v>303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22">
        <f t="shared" si="0"/>
        <v>0</v>
      </c>
      <c r="O47" s="30"/>
    </row>
    <row r="48" spans="1:15" ht="12.75" customHeight="1">
      <c r="A48" s="42" t="s">
        <v>304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22">
        <f t="shared" si="0"/>
        <v>0</v>
      </c>
      <c r="O48" s="30"/>
    </row>
    <row r="49" spans="1:15" ht="12.75" customHeight="1">
      <c r="A49" s="42" t="s">
        <v>120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22">
        <f t="shared" si="0"/>
        <v>0</v>
      </c>
      <c r="O49" s="30"/>
    </row>
    <row r="50" spans="1:15" ht="12.75" customHeight="1">
      <c r="A50" s="42" t="s">
        <v>83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22">
        <f t="shared" si="0"/>
        <v>0</v>
      </c>
      <c r="O50" s="30"/>
    </row>
    <row r="51" spans="1:15" ht="12.75" customHeight="1">
      <c r="A51" s="42" t="s">
        <v>121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22">
        <f t="shared" si="0"/>
        <v>0</v>
      </c>
      <c r="O51" s="30"/>
    </row>
    <row r="52" spans="1:15" ht="12.75" customHeight="1">
      <c r="A52" s="42" t="s">
        <v>84</v>
      </c>
      <c r="B52" s="22"/>
      <c r="C52" s="22">
        <v>2860</v>
      </c>
      <c r="D52" s="22"/>
      <c r="E52" s="22"/>
      <c r="F52" s="22"/>
      <c r="G52" s="22"/>
      <c r="H52" s="22"/>
      <c r="I52" s="22"/>
      <c r="J52" s="22"/>
      <c r="K52" s="22">
        <v>94280</v>
      </c>
      <c r="L52" s="22"/>
      <c r="M52" s="22"/>
      <c r="N52" s="22">
        <f t="shared" si="0"/>
        <v>97140</v>
      </c>
      <c r="O52" s="30" t="s">
        <v>285</v>
      </c>
    </row>
    <row r="53" spans="1:15" ht="12.75" customHeight="1">
      <c r="A53" s="42" t="s">
        <v>85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22">
        <f t="shared" si="0"/>
        <v>0</v>
      </c>
      <c r="O53" s="30"/>
    </row>
    <row r="54" spans="1:15" ht="12.75" customHeight="1">
      <c r="A54" s="42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22">
        <f t="shared" si="0"/>
        <v>0</v>
      </c>
      <c r="O54" s="30"/>
    </row>
    <row r="55" spans="1:15" ht="12.75" customHeight="1">
      <c r="A55" s="42" t="s">
        <v>87</v>
      </c>
      <c r="B55" s="22"/>
      <c r="C55" s="22">
        <v>2540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>
        <f t="shared" si="0"/>
        <v>2540</v>
      </c>
      <c r="O55" s="30" t="s">
        <v>285</v>
      </c>
    </row>
    <row r="56" spans="1:15" ht="12.75" customHeight="1">
      <c r="A56" s="42" t="s">
        <v>88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22">
        <f t="shared" si="0"/>
        <v>0</v>
      </c>
      <c r="O56" s="30"/>
    </row>
    <row r="57" spans="1:15" ht="12.75" customHeight="1">
      <c r="A57" s="42" t="s">
        <v>305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22">
        <f t="shared" si="0"/>
        <v>0</v>
      </c>
      <c r="O57" s="30"/>
    </row>
    <row r="58" spans="1:15" ht="12.75" customHeight="1">
      <c r="A58" s="42" t="s">
        <v>122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22">
        <f t="shared" si="0"/>
        <v>0</v>
      </c>
      <c r="O58" s="30"/>
    </row>
    <row r="59" spans="1:15" ht="12.75" customHeight="1">
      <c r="A59" s="42" t="s">
        <v>306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22">
        <f t="shared" si="0"/>
        <v>0</v>
      </c>
      <c r="O59" s="30"/>
    </row>
    <row r="60" spans="1:15" ht="12.75" customHeight="1">
      <c r="A60" s="42" t="s">
        <v>90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22">
        <f t="shared" si="0"/>
        <v>0</v>
      </c>
      <c r="O60" s="30"/>
    </row>
    <row r="61" spans="1:15" ht="12.75" customHeight="1">
      <c r="A61" s="42" t="s">
        <v>91</v>
      </c>
      <c r="B61" s="22"/>
      <c r="C61" s="22"/>
      <c r="D61" s="22"/>
      <c r="E61" s="22"/>
      <c r="F61" s="22"/>
      <c r="G61" s="22"/>
      <c r="H61" s="22"/>
      <c r="I61" s="22"/>
      <c r="J61" s="22"/>
      <c r="K61" s="22">
        <v>9910</v>
      </c>
      <c r="L61" s="22"/>
      <c r="M61" s="22"/>
      <c r="N61" s="22">
        <f t="shared" si="0"/>
        <v>9910</v>
      </c>
      <c r="O61" s="30" t="s">
        <v>285</v>
      </c>
    </row>
    <row r="62" spans="1:15" ht="12.75" customHeight="1">
      <c r="A62" s="42" t="s">
        <v>307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22">
        <f t="shared" si="0"/>
        <v>0</v>
      </c>
      <c r="O62" s="30"/>
    </row>
    <row r="63" spans="1:15" ht="12.75" customHeight="1">
      <c r="A63" s="42" t="s">
        <v>308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22">
        <f t="shared" si="0"/>
        <v>0</v>
      </c>
      <c r="O63" s="30"/>
    </row>
    <row r="64" spans="1:15" ht="12.75" customHeight="1">
      <c r="A64" s="42" t="s">
        <v>309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22">
        <f t="shared" si="0"/>
        <v>0</v>
      </c>
      <c r="O64" s="30"/>
    </row>
    <row r="65" spans="1:15" ht="12.75" customHeight="1">
      <c r="A65" s="42" t="s">
        <v>310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22">
        <f t="shared" si="0"/>
        <v>0</v>
      </c>
      <c r="O65" s="30"/>
    </row>
    <row r="66" spans="1:15" ht="12.75" customHeight="1">
      <c r="A66" s="42" t="s">
        <v>92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22">
        <f t="shared" si="0"/>
        <v>0</v>
      </c>
      <c r="O66" s="30"/>
    </row>
    <row r="67" spans="1:15" ht="12.75" customHeight="1">
      <c r="A67" s="42" t="s">
        <v>93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22">
        <f t="shared" si="0"/>
        <v>0</v>
      </c>
      <c r="O67" s="30"/>
    </row>
    <row r="68" spans="1:15" ht="12.75" customHeight="1">
      <c r="A68" s="42" t="s">
        <v>311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22">
        <f t="shared" si="0"/>
        <v>0</v>
      </c>
      <c r="O68" s="30"/>
    </row>
    <row r="69" spans="1:15" ht="12.75" customHeight="1">
      <c r="A69" s="42" t="s">
        <v>95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22">
        <f t="shared" si="0"/>
        <v>0</v>
      </c>
      <c r="O69" s="30"/>
    </row>
    <row r="70" spans="1:15" ht="12.75" customHeight="1">
      <c r="A70" s="42" t="s">
        <v>123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22">
        <f t="shared" ref="N70:N71" si="1">SUM(B70:M70)</f>
        <v>0</v>
      </c>
      <c r="O70" s="30"/>
    </row>
    <row r="71" spans="1:15" ht="12.75" customHeight="1">
      <c r="A71" s="1" t="s">
        <v>176</v>
      </c>
      <c r="B71" s="22">
        <f>SUM(B5:B70)</f>
        <v>465420</v>
      </c>
      <c r="C71" s="22">
        <f t="shared" ref="C71:M71" si="2">SUM(C5:C70)</f>
        <v>430650</v>
      </c>
      <c r="D71" s="22">
        <f t="shared" si="2"/>
        <v>416350</v>
      </c>
      <c r="E71" s="22">
        <f t="shared" si="2"/>
        <v>445030</v>
      </c>
      <c r="F71" s="22">
        <f t="shared" si="2"/>
        <v>507370</v>
      </c>
      <c r="G71" s="22">
        <f t="shared" si="2"/>
        <v>518880</v>
      </c>
      <c r="H71" s="22">
        <f t="shared" si="2"/>
        <v>405580</v>
      </c>
      <c r="I71" s="22">
        <f t="shared" si="2"/>
        <v>112570</v>
      </c>
      <c r="J71" s="22">
        <f t="shared" si="2"/>
        <v>474030</v>
      </c>
      <c r="K71" s="22">
        <f t="shared" si="2"/>
        <v>560920</v>
      </c>
      <c r="L71" s="22">
        <f t="shared" si="2"/>
        <v>472200</v>
      </c>
      <c r="M71" s="22">
        <f t="shared" si="2"/>
        <v>527680</v>
      </c>
      <c r="N71" s="22">
        <f t="shared" si="1"/>
        <v>5336680</v>
      </c>
      <c r="O71" s="1"/>
    </row>
    <row r="74" spans="1:15" ht="12.75" customHeight="1">
      <c r="A74" s="54" t="s">
        <v>177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 ht="12.75" customHeight="1">
      <c r="A75" s="1" t="s">
        <v>49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  <c r="O75" s="1" t="s">
        <v>56</v>
      </c>
    </row>
    <row r="76" spans="1:15" ht="12.75" customHeight="1">
      <c r="A76" s="1" t="s">
        <v>128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>
        <v>0</v>
      </c>
      <c r="O76" s="1"/>
    </row>
    <row r="79" spans="1:15" ht="12.75" customHeight="1">
      <c r="A79" s="54" t="s">
        <v>178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ht="12.75" customHeight="1">
      <c r="A80" s="1" t="s">
        <v>54</v>
      </c>
      <c r="B80" s="22" t="s">
        <v>0</v>
      </c>
      <c r="C80" s="22" t="s">
        <v>1</v>
      </c>
      <c r="D80" s="22" t="s">
        <v>2</v>
      </c>
      <c r="E80" s="22" t="s">
        <v>3</v>
      </c>
      <c r="F80" s="22" t="s">
        <v>55</v>
      </c>
      <c r="G80" s="22" t="s">
        <v>5</v>
      </c>
      <c r="H80" s="22" t="s">
        <v>6</v>
      </c>
      <c r="I80" s="22" t="s">
        <v>7</v>
      </c>
      <c r="J80" s="22" t="s">
        <v>8</v>
      </c>
      <c r="K80" s="22" t="s">
        <v>9</v>
      </c>
      <c r="L80" s="22" t="s">
        <v>10</v>
      </c>
      <c r="M80" s="22" t="s">
        <v>11</v>
      </c>
      <c r="N80" s="22" t="s">
        <v>12</v>
      </c>
      <c r="O80" s="1" t="s">
        <v>56</v>
      </c>
    </row>
    <row r="81" spans="1:15" ht="12.75" customHeight="1">
      <c r="A81" s="1" t="s">
        <v>179</v>
      </c>
      <c r="B81" s="22"/>
      <c r="C81" s="22">
        <v>154660</v>
      </c>
      <c r="D81" s="22">
        <v>33020</v>
      </c>
      <c r="E81" s="22"/>
      <c r="F81" s="22">
        <v>145310</v>
      </c>
      <c r="G81" s="22">
        <v>303080</v>
      </c>
      <c r="H81" s="22">
        <v>313290</v>
      </c>
      <c r="I81" s="22">
        <v>107530</v>
      </c>
      <c r="J81" s="22">
        <v>326050</v>
      </c>
      <c r="K81" s="22">
        <v>252390</v>
      </c>
      <c r="L81" s="22">
        <v>271240</v>
      </c>
      <c r="M81" s="22">
        <v>65880</v>
      </c>
      <c r="N81" s="22">
        <v>1972450</v>
      </c>
      <c r="O81" s="34" t="s">
        <v>288</v>
      </c>
    </row>
    <row r="82" spans="1:15" ht="12.75" customHeight="1">
      <c r="A82" s="1" t="s">
        <v>180</v>
      </c>
      <c r="B82" s="22"/>
      <c r="C82" s="22">
        <v>53980</v>
      </c>
      <c r="D82" s="22">
        <v>170000</v>
      </c>
      <c r="E82" s="22">
        <v>224770</v>
      </c>
      <c r="F82" s="22"/>
      <c r="G82" s="22"/>
      <c r="H82" s="22"/>
      <c r="I82" s="22"/>
      <c r="J82" s="22"/>
      <c r="K82" s="22"/>
      <c r="L82" s="22"/>
      <c r="M82" s="22"/>
      <c r="N82" s="22">
        <v>448750</v>
      </c>
      <c r="O82" s="1"/>
    </row>
    <row r="83" spans="1:15" ht="12.75" customHeight="1">
      <c r="A83" s="1" t="s">
        <v>154</v>
      </c>
      <c r="B83" s="22"/>
      <c r="C83" s="22">
        <v>208640</v>
      </c>
      <c r="D83" s="22">
        <v>203020</v>
      </c>
      <c r="E83" s="22">
        <v>224770</v>
      </c>
      <c r="F83" s="22">
        <v>145310</v>
      </c>
      <c r="G83" s="22">
        <v>303080</v>
      </c>
      <c r="H83" s="22">
        <v>313290</v>
      </c>
      <c r="I83" s="22">
        <v>107530</v>
      </c>
      <c r="J83" s="22">
        <v>326050</v>
      </c>
      <c r="K83" s="22">
        <v>252390</v>
      </c>
      <c r="L83" s="22">
        <v>271240</v>
      </c>
      <c r="M83" s="22">
        <v>65880</v>
      </c>
      <c r="N83" s="22">
        <v>2421200</v>
      </c>
      <c r="O83" s="1"/>
    </row>
    <row r="86" spans="1:15" ht="12.75" customHeight="1">
      <c r="A86" s="54" t="s">
        <v>181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</row>
    <row r="87" spans="1:15" ht="12.75" customHeight="1">
      <c r="A87" s="1" t="s">
        <v>100</v>
      </c>
      <c r="B87" s="22" t="s">
        <v>0</v>
      </c>
      <c r="C87" s="22" t="s">
        <v>1</v>
      </c>
      <c r="D87" s="22" t="s">
        <v>2</v>
      </c>
      <c r="E87" s="22" t="s">
        <v>3</v>
      </c>
      <c r="F87" s="22" t="s">
        <v>55</v>
      </c>
      <c r="G87" s="22" t="s">
        <v>5</v>
      </c>
      <c r="H87" s="22" t="s">
        <v>6</v>
      </c>
      <c r="I87" s="22" t="s">
        <v>7</v>
      </c>
      <c r="J87" s="22" t="s">
        <v>8</v>
      </c>
      <c r="K87" s="22" t="s">
        <v>9</v>
      </c>
      <c r="L87" s="22" t="s">
        <v>10</v>
      </c>
      <c r="M87" s="22" t="s">
        <v>11</v>
      </c>
      <c r="N87" s="22" t="s">
        <v>12</v>
      </c>
      <c r="O87" s="1"/>
    </row>
    <row r="88" spans="1:15" ht="12.75" customHeight="1">
      <c r="A88" s="1" t="s">
        <v>182</v>
      </c>
      <c r="B88" s="22">
        <f>B71+B76+B83</f>
        <v>465420</v>
      </c>
      <c r="C88" s="22">
        <f t="shared" ref="C88:N88" si="3">C71+C76+C83</f>
        <v>639290</v>
      </c>
      <c r="D88" s="22">
        <f t="shared" si="3"/>
        <v>619370</v>
      </c>
      <c r="E88" s="22">
        <f t="shared" si="3"/>
        <v>669800</v>
      </c>
      <c r="F88" s="22">
        <f t="shared" si="3"/>
        <v>652680</v>
      </c>
      <c r="G88" s="22">
        <f t="shared" si="3"/>
        <v>821960</v>
      </c>
      <c r="H88" s="22">
        <f t="shared" si="3"/>
        <v>718870</v>
      </c>
      <c r="I88" s="22">
        <f t="shared" si="3"/>
        <v>220100</v>
      </c>
      <c r="J88" s="22">
        <f t="shared" si="3"/>
        <v>800080</v>
      </c>
      <c r="K88" s="22">
        <f t="shared" si="3"/>
        <v>813310</v>
      </c>
      <c r="L88" s="22">
        <f t="shared" si="3"/>
        <v>743440</v>
      </c>
      <c r="M88" s="22">
        <f t="shared" si="3"/>
        <v>593560</v>
      </c>
      <c r="N88" s="22">
        <f t="shared" si="3"/>
        <v>7757880</v>
      </c>
      <c r="O88" s="1"/>
    </row>
    <row r="91" spans="1:15" ht="12.75" customHeight="1">
      <c r="A91" s="56" t="s">
        <v>174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3" spans="1:15" ht="12.75" customHeight="1"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/>
    </row>
    <row r="94" spans="1:15" ht="12.75" customHeight="1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/>
    </row>
  </sheetData>
  <mergeCells count="6">
    <mergeCell ref="A91:O91"/>
    <mergeCell ref="A1:M1"/>
    <mergeCell ref="A3:O3"/>
    <mergeCell ref="A74:O74"/>
    <mergeCell ref="A79:O79"/>
    <mergeCell ref="A86:O86"/>
  </mergeCells>
  <pageMargins left="0.25" right="0.25" top="0.75" bottom="0.75" header="0.3" footer="0.3"/>
  <pageSetup paperSize="9" scale="58" fitToHeight="0" orientation="landscape" verticalDpi="300" r:id="rId1"/>
  <headerFooter alignWithMargins="0"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88"/>
  <sheetViews>
    <sheetView zoomScaleNormal="100" workbookViewId="0">
      <selection activeCell="T73" sqref="T73"/>
    </sheetView>
  </sheetViews>
  <sheetFormatPr defaultColWidth="6.85546875" defaultRowHeight="12.75" customHeight="1"/>
  <cols>
    <col min="1" max="1" width="29" style="2" customWidth="1"/>
    <col min="2" max="13" width="10.7109375" style="19" customWidth="1"/>
    <col min="14" max="14" width="15.7109375" style="19" customWidth="1"/>
    <col min="15" max="15" width="23.5703125" style="2" customWidth="1"/>
    <col min="16" max="16384" width="6.85546875" style="2"/>
  </cols>
  <sheetData>
    <row r="1" spans="1:15" ht="29.25" customHeight="1">
      <c r="A1" s="52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5" ht="18">
      <c r="A3" s="54" t="s">
        <v>183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42" t="s">
        <v>293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>
        <f>SUM(B5:M5)</f>
        <v>0</v>
      </c>
      <c r="O5" s="46"/>
    </row>
    <row r="6" spans="1:15" ht="12.75" customHeight="1">
      <c r="A6" s="42" t="s">
        <v>294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>
        <f t="shared" ref="N6:N69" si="0">SUM(B6:M6)</f>
        <v>0</v>
      </c>
      <c r="O6" s="46"/>
    </row>
    <row r="7" spans="1:15" ht="12.75" customHeight="1">
      <c r="A7" s="42" t="s">
        <v>295</v>
      </c>
      <c r="B7" s="22">
        <v>27660</v>
      </c>
      <c r="C7" s="22">
        <v>32470</v>
      </c>
      <c r="D7" s="22">
        <v>36770</v>
      </c>
      <c r="E7" s="22">
        <v>30700</v>
      </c>
      <c r="F7" s="22">
        <v>37370</v>
      </c>
      <c r="G7" s="22">
        <v>24420</v>
      </c>
      <c r="H7" s="22">
        <v>19000</v>
      </c>
      <c r="I7" s="22"/>
      <c r="J7" s="22">
        <v>14720</v>
      </c>
      <c r="K7" s="22">
        <v>11950</v>
      </c>
      <c r="L7" s="22">
        <v>26340</v>
      </c>
      <c r="M7" s="22">
        <v>15770</v>
      </c>
      <c r="N7" s="41">
        <f t="shared" si="0"/>
        <v>277170</v>
      </c>
      <c r="O7" s="30" t="s">
        <v>286</v>
      </c>
    </row>
    <row r="8" spans="1:15" ht="12.75" customHeight="1">
      <c r="A8" s="42" t="s">
        <v>296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>
        <f t="shared" si="0"/>
        <v>0</v>
      </c>
      <c r="O8" s="30"/>
    </row>
    <row r="9" spans="1:15" ht="12.75" customHeight="1">
      <c r="A9" s="42" t="s">
        <v>297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>
        <f t="shared" si="0"/>
        <v>0</v>
      </c>
      <c r="O9" s="30"/>
    </row>
    <row r="10" spans="1:15" ht="12.75" customHeight="1">
      <c r="A10" s="42" t="s">
        <v>59</v>
      </c>
      <c r="B10" s="22"/>
      <c r="C10" s="22"/>
      <c r="D10" s="22"/>
      <c r="E10" s="22">
        <v>50650</v>
      </c>
      <c r="F10" s="22">
        <v>56950</v>
      </c>
      <c r="G10" s="22">
        <v>78960</v>
      </c>
      <c r="H10" s="22">
        <v>70950</v>
      </c>
      <c r="I10" s="22">
        <v>60660</v>
      </c>
      <c r="J10" s="22">
        <v>72400</v>
      </c>
      <c r="K10" s="22">
        <v>76440</v>
      </c>
      <c r="L10" s="22">
        <v>69040</v>
      </c>
      <c r="M10" s="22">
        <v>60320</v>
      </c>
      <c r="N10" s="41">
        <f t="shared" si="0"/>
        <v>596370</v>
      </c>
      <c r="O10" s="30" t="s">
        <v>286</v>
      </c>
    </row>
    <row r="11" spans="1:15" ht="12.75" customHeight="1">
      <c r="A11" s="42" t="s">
        <v>60</v>
      </c>
      <c r="B11" s="22"/>
      <c r="C11" s="22"/>
      <c r="D11" s="22"/>
      <c r="E11" s="22"/>
      <c r="F11" s="22"/>
      <c r="G11" s="22"/>
      <c r="H11" s="22">
        <v>9630</v>
      </c>
      <c r="I11" s="22">
        <v>1930</v>
      </c>
      <c r="J11" s="22">
        <v>3810</v>
      </c>
      <c r="K11" s="22">
        <v>10590</v>
      </c>
      <c r="L11" s="22">
        <v>12630</v>
      </c>
      <c r="M11" s="22">
        <v>2580</v>
      </c>
      <c r="N11" s="41">
        <f t="shared" si="0"/>
        <v>41170</v>
      </c>
      <c r="O11" s="30" t="s">
        <v>286</v>
      </c>
    </row>
    <row r="12" spans="1:15" ht="12.75" customHeight="1">
      <c r="A12" s="42" t="s">
        <v>61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>
        <f t="shared" si="0"/>
        <v>0</v>
      </c>
      <c r="O12" s="30"/>
    </row>
    <row r="13" spans="1:15" ht="12.75" customHeight="1">
      <c r="A13" s="42" t="s">
        <v>106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>
        <f t="shared" si="0"/>
        <v>0</v>
      </c>
      <c r="O13" s="30"/>
    </row>
    <row r="14" spans="1:15" ht="12.75" customHeight="1">
      <c r="A14" s="42" t="s">
        <v>62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>
        <v>3330</v>
      </c>
      <c r="N14" s="41">
        <f t="shared" si="0"/>
        <v>3330</v>
      </c>
      <c r="O14" s="30" t="s">
        <v>286</v>
      </c>
    </row>
    <row r="15" spans="1:15" ht="12.75" customHeight="1">
      <c r="A15" s="42" t="s">
        <v>107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>
        <f t="shared" si="0"/>
        <v>0</v>
      </c>
      <c r="O15" s="30"/>
    </row>
    <row r="16" spans="1:15" ht="12.75" customHeight="1">
      <c r="A16" s="42" t="s">
        <v>63</v>
      </c>
      <c r="B16" s="22"/>
      <c r="C16" s="22"/>
      <c r="D16" s="22"/>
      <c r="E16" s="22"/>
      <c r="F16" s="22"/>
      <c r="G16" s="22"/>
      <c r="H16" s="22">
        <v>470</v>
      </c>
      <c r="I16" s="22">
        <v>3080</v>
      </c>
      <c r="J16" s="22">
        <v>1830</v>
      </c>
      <c r="K16" s="22">
        <v>2010</v>
      </c>
      <c r="L16" s="22">
        <v>3800</v>
      </c>
      <c r="M16" s="22">
        <v>2090</v>
      </c>
      <c r="N16" s="41">
        <f t="shared" si="0"/>
        <v>13280</v>
      </c>
      <c r="O16" s="30" t="s">
        <v>286</v>
      </c>
    </row>
    <row r="17" spans="1:15" ht="12.75" customHeight="1">
      <c r="A17" s="42" t="s">
        <v>64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>
        <f t="shared" si="0"/>
        <v>0</v>
      </c>
      <c r="O17" s="30"/>
    </row>
    <row r="18" spans="1:15" ht="12.75" customHeight="1">
      <c r="A18" s="42" t="s">
        <v>65</v>
      </c>
      <c r="B18" s="22">
        <v>58840</v>
      </c>
      <c r="C18" s="22">
        <v>50640</v>
      </c>
      <c r="D18" s="22">
        <v>56780</v>
      </c>
      <c r="E18" s="22">
        <v>78650</v>
      </c>
      <c r="F18" s="22">
        <v>80320</v>
      </c>
      <c r="G18" s="22">
        <v>97400</v>
      </c>
      <c r="H18" s="22">
        <v>82830</v>
      </c>
      <c r="I18" s="22">
        <v>14180</v>
      </c>
      <c r="J18" s="22">
        <v>66490</v>
      </c>
      <c r="K18" s="22">
        <v>6010</v>
      </c>
      <c r="L18" s="22">
        <v>27150</v>
      </c>
      <c r="M18" s="22">
        <v>26610</v>
      </c>
      <c r="N18" s="41">
        <f t="shared" si="0"/>
        <v>645900</v>
      </c>
      <c r="O18" s="30" t="s">
        <v>286</v>
      </c>
    </row>
    <row r="19" spans="1:15" ht="12.75" customHeight="1">
      <c r="A19" s="42" t="s">
        <v>66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>
        <f t="shared" si="0"/>
        <v>0</v>
      </c>
      <c r="O19" s="30"/>
    </row>
    <row r="20" spans="1:15" ht="12.75" customHeight="1">
      <c r="A20" s="42" t="s">
        <v>67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>
        <f t="shared" si="0"/>
        <v>0</v>
      </c>
      <c r="O20" s="30"/>
    </row>
    <row r="21" spans="1:15" ht="12.75" customHeight="1">
      <c r="A21" s="42" t="s">
        <v>108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>
        <f t="shared" si="0"/>
        <v>0</v>
      </c>
      <c r="O21" s="30"/>
    </row>
    <row r="22" spans="1:15" ht="15.75">
      <c r="A22" s="42" t="s">
        <v>109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>
        <f t="shared" si="0"/>
        <v>0</v>
      </c>
      <c r="O22" s="30"/>
    </row>
    <row r="23" spans="1:15" ht="12.75" customHeight="1">
      <c r="A23" s="42" t="s">
        <v>68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>
        <f t="shared" si="0"/>
        <v>0</v>
      </c>
      <c r="O23" s="30"/>
    </row>
    <row r="24" spans="1:15" ht="12.75" customHeight="1">
      <c r="A24" s="42" t="s">
        <v>69</v>
      </c>
      <c r="B24" s="22">
        <v>1310</v>
      </c>
      <c r="C24" s="22">
        <v>880</v>
      </c>
      <c r="D24" s="22">
        <v>960</v>
      </c>
      <c r="E24" s="22">
        <v>870</v>
      </c>
      <c r="F24" s="22">
        <v>1380</v>
      </c>
      <c r="G24" s="22">
        <v>1100</v>
      </c>
      <c r="H24" s="22">
        <v>1110</v>
      </c>
      <c r="I24" s="22">
        <v>690</v>
      </c>
      <c r="J24" s="22">
        <v>920</v>
      </c>
      <c r="K24" s="22">
        <v>840</v>
      </c>
      <c r="L24" s="22">
        <v>1300</v>
      </c>
      <c r="M24" s="22">
        <v>1090</v>
      </c>
      <c r="N24" s="41">
        <f t="shared" si="0"/>
        <v>12450</v>
      </c>
      <c r="O24" s="30" t="s">
        <v>286</v>
      </c>
    </row>
    <row r="25" spans="1:15" ht="12.75" customHeight="1">
      <c r="A25" s="42" t="s">
        <v>70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>
        <f t="shared" si="0"/>
        <v>0</v>
      </c>
      <c r="O25" s="30"/>
    </row>
    <row r="26" spans="1:15" ht="12.75" customHeight="1">
      <c r="A26" s="42" t="s">
        <v>71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>
        <f t="shared" si="0"/>
        <v>0</v>
      </c>
      <c r="O26" s="30"/>
    </row>
    <row r="27" spans="1:15" ht="12.75" customHeight="1">
      <c r="A27" s="42" t="s">
        <v>72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>
        <f t="shared" si="0"/>
        <v>0</v>
      </c>
      <c r="O27" s="30"/>
    </row>
    <row r="28" spans="1:15" ht="12.75" customHeight="1">
      <c r="A28" s="42" t="s">
        <v>73</v>
      </c>
      <c r="B28" s="22"/>
      <c r="C28" s="22"/>
      <c r="D28" s="22"/>
      <c r="E28" s="22">
        <v>32220</v>
      </c>
      <c r="F28" s="22">
        <v>35430</v>
      </c>
      <c r="G28" s="22">
        <v>20790</v>
      </c>
      <c r="H28" s="22">
        <v>19910</v>
      </c>
      <c r="I28" s="22"/>
      <c r="J28" s="22">
        <v>2530</v>
      </c>
      <c r="K28" s="22"/>
      <c r="L28" s="22"/>
      <c r="M28" s="22"/>
      <c r="N28" s="41">
        <f t="shared" si="0"/>
        <v>110880</v>
      </c>
      <c r="O28" s="30" t="s">
        <v>286</v>
      </c>
    </row>
    <row r="29" spans="1:15" ht="12.75" customHeight="1">
      <c r="A29" s="42" t="s">
        <v>74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>
        <f t="shared" si="0"/>
        <v>0</v>
      </c>
      <c r="O29" s="30"/>
    </row>
    <row r="30" spans="1:15" ht="12.75" customHeight="1">
      <c r="A30" s="42" t="s">
        <v>75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>
        <f t="shared" si="0"/>
        <v>0</v>
      </c>
      <c r="O30" s="30"/>
    </row>
    <row r="31" spans="1:15" ht="15.75">
      <c r="A31" s="42" t="s">
        <v>76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>
        <f t="shared" si="0"/>
        <v>0</v>
      </c>
      <c r="O31" s="30"/>
    </row>
    <row r="32" spans="1:15" ht="12.75" customHeight="1">
      <c r="A32" s="42" t="s">
        <v>110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>
        <f t="shared" si="0"/>
        <v>0</v>
      </c>
      <c r="O32" s="30"/>
    </row>
    <row r="33" spans="1:15" ht="12.75" customHeight="1">
      <c r="A33" s="4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>
        <f t="shared" si="0"/>
        <v>0</v>
      </c>
      <c r="O33" s="30"/>
    </row>
    <row r="34" spans="1:15" ht="12.75" customHeight="1">
      <c r="A34" s="42" t="s">
        <v>111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>
        <f t="shared" si="0"/>
        <v>0</v>
      </c>
      <c r="O34" s="30"/>
    </row>
    <row r="35" spans="1:15" ht="12.75" customHeight="1">
      <c r="A35" s="42" t="s">
        <v>112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>
        <f t="shared" si="0"/>
        <v>0</v>
      </c>
      <c r="O35" s="30"/>
    </row>
    <row r="36" spans="1:15" ht="15.75">
      <c r="A36" s="42" t="s">
        <v>298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>
        <f t="shared" si="0"/>
        <v>0</v>
      </c>
      <c r="O36" s="30"/>
    </row>
    <row r="37" spans="1:15" ht="12.75" customHeight="1">
      <c r="A37" s="42" t="s">
        <v>78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>
        <f t="shared" si="0"/>
        <v>0</v>
      </c>
      <c r="O37" s="30"/>
    </row>
    <row r="38" spans="1:15" ht="12.75" customHeight="1">
      <c r="A38" s="42" t="s">
        <v>113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>
        <f t="shared" si="0"/>
        <v>0</v>
      </c>
      <c r="O38" s="30"/>
    </row>
    <row r="39" spans="1:15" ht="12.75" customHeight="1">
      <c r="A39" s="42" t="s">
        <v>114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>
        <f t="shared" si="0"/>
        <v>0</v>
      </c>
      <c r="O39" s="30"/>
    </row>
    <row r="40" spans="1:15" ht="12.75" customHeight="1">
      <c r="A40" s="42" t="s">
        <v>299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>
        <f t="shared" si="0"/>
        <v>0</v>
      </c>
      <c r="O40" s="30"/>
    </row>
    <row r="41" spans="1:15" ht="12.75" customHeight="1">
      <c r="A41" s="42" t="s">
        <v>80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>
        <f t="shared" si="0"/>
        <v>0</v>
      </c>
      <c r="O41" s="30"/>
    </row>
    <row r="42" spans="1:15" ht="12.75" customHeight="1">
      <c r="A42" s="42" t="s">
        <v>300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>
        <f t="shared" si="0"/>
        <v>0</v>
      </c>
      <c r="O42" s="30"/>
    </row>
    <row r="43" spans="1:15" ht="12.75" customHeight="1">
      <c r="A43" s="42" t="s">
        <v>115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>
        <f t="shared" si="0"/>
        <v>0</v>
      </c>
      <c r="O43" s="30"/>
    </row>
    <row r="44" spans="1:15" ht="12.75" customHeight="1">
      <c r="A44" s="42" t="s">
        <v>116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>
        <f t="shared" si="0"/>
        <v>0</v>
      </c>
      <c r="O44" s="30"/>
    </row>
    <row r="45" spans="1:15" ht="12.75" customHeight="1">
      <c r="A45" s="42" t="s">
        <v>301</v>
      </c>
      <c r="B45" s="22"/>
      <c r="C45" s="22"/>
      <c r="D45" s="22"/>
      <c r="E45" s="22">
        <v>4850</v>
      </c>
      <c r="F45" s="22"/>
      <c r="G45" s="22"/>
      <c r="H45" s="22"/>
      <c r="I45" s="22"/>
      <c r="J45" s="22"/>
      <c r="K45" s="22"/>
      <c r="L45" s="22"/>
      <c r="M45" s="22"/>
      <c r="N45" s="41">
        <f t="shared" si="0"/>
        <v>4850</v>
      </c>
      <c r="O45" s="30" t="s">
        <v>286</v>
      </c>
    </row>
    <row r="46" spans="1:15" ht="12.75" customHeight="1">
      <c r="A46" s="42" t="s">
        <v>302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>
        <f t="shared" si="0"/>
        <v>0</v>
      </c>
      <c r="O46" s="30"/>
    </row>
    <row r="47" spans="1:15" ht="12.75" customHeight="1">
      <c r="A47" s="42" t="s">
        <v>303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>
        <f t="shared" si="0"/>
        <v>0</v>
      </c>
      <c r="O47" s="30"/>
    </row>
    <row r="48" spans="1:15" ht="12.75" customHeight="1">
      <c r="A48" s="42" t="s">
        <v>304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>
        <f t="shared" si="0"/>
        <v>0</v>
      </c>
      <c r="O48" s="30"/>
    </row>
    <row r="49" spans="1:15" ht="12.75" customHeight="1">
      <c r="A49" s="42" t="s">
        <v>120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>
        <f t="shared" si="0"/>
        <v>0</v>
      </c>
      <c r="O49" s="30"/>
    </row>
    <row r="50" spans="1:15" ht="12.75" customHeight="1">
      <c r="A50" s="42" t="s">
        <v>83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>
        <f t="shared" si="0"/>
        <v>0</v>
      </c>
      <c r="O50" s="30"/>
    </row>
    <row r="51" spans="1:15" ht="12.75" customHeight="1">
      <c r="A51" s="42" t="s">
        <v>121</v>
      </c>
      <c r="B51" s="22"/>
      <c r="C51" s="22"/>
      <c r="D51" s="22"/>
      <c r="E51" s="22">
        <v>25850</v>
      </c>
      <c r="F51" s="22">
        <v>35520</v>
      </c>
      <c r="G51" s="22">
        <v>5330</v>
      </c>
      <c r="H51" s="22">
        <v>7620</v>
      </c>
      <c r="I51" s="22">
        <v>1480</v>
      </c>
      <c r="J51" s="22">
        <v>7270</v>
      </c>
      <c r="K51" s="22">
        <v>15140</v>
      </c>
      <c r="L51" s="22">
        <v>17270</v>
      </c>
      <c r="M51" s="22">
        <v>16540</v>
      </c>
      <c r="N51" s="41">
        <f t="shared" si="0"/>
        <v>132020</v>
      </c>
      <c r="O51" s="30" t="s">
        <v>286</v>
      </c>
    </row>
    <row r="52" spans="1:15" ht="12.75" customHeight="1">
      <c r="A52" s="42" t="s">
        <v>84</v>
      </c>
      <c r="B52" s="22"/>
      <c r="C52" s="22"/>
      <c r="D52" s="22"/>
      <c r="E52" s="22">
        <v>4130</v>
      </c>
      <c r="F52" s="22">
        <v>4630</v>
      </c>
      <c r="G52" s="22">
        <v>5140</v>
      </c>
      <c r="H52" s="22">
        <v>2620</v>
      </c>
      <c r="I52" s="22">
        <v>1540</v>
      </c>
      <c r="J52" s="22">
        <v>200</v>
      </c>
      <c r="K52" s="22">
        <v>2950</v>
      </c>
      <c r="L52" s="22">
        <v>2610</v>
      </c>
      <c r="M52" s="22">
        <v>2580</v>
      </c>
      <c r="N52" s="41">
        <f t="shared" si="0"/>
        <v>26400</v>
      </c>
      <c r="O52" s="30" t="s">
        <v>286</v>
      </c>
    </row>
    <row r="53" spans="1:15" ht="12.75" customHeight="1">
      <c r="A53" s="42" t="s">
        <v>85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>
        <v>230</v>
      </c>
      <c r="M53" s="22"/>
      <c r="N53" s="41">
        <f t="shared" si="0"/>
        <v>230</v>
      </c>
      <c r="O53" s="30" t="s">
        <v>286</v>
      </c>
    </row>
    <row r="54" spans="1:15" ht="12.75" customHeight="1">
      <c r="A54" s="42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>
        <f t="shared" si="0"/>
        <v>0</v>
      </c>
      <c r="O54" s="30"/>
    </row>
    <row r="55" spans="1:15" ht="12.75" customHeight="1">
      <c r="A55" s="42" t="s">
        <v>87</v>
      </c>
      <c r="B55" s="22">
        <v>29140</v>
      </c>
      <c r="C55" s="22">
        <v>25430</v>
      </c>
      <c r="D55" s="22">
        <v>24870</v>
      </c>
      <c r="E55" s="22">
        <v>47060</v>
      </c>
      <c r="F55" s="22">
        <v>47710</v>
      </c>
      <c r="G55" s="22">
        <v>44850</v>
      </c>
      <c r="H55" s="22">
        <v>56660</v>
      </c>
      <c r="I55" s="22">
        <v>44570</v>
      </c>
      <c r="J55" s="22">
        <v>39670</v>
      </c>
      <c r="K55" s="22">
        <v>44050</v>
      </c>
      <c r="L55" s="22">
        <v>43990</v>
      </c>
      <c r="M55" s="22">
        <v>44670</v>
      </c>
      <c r="N55" s="41">
        <f t="shared" si="0"/>
        <v>492670</v>
      </c>
      <c r="O55" s="30" t="s">
        <v>286</v>
      </c>
    </row>
    <row r="56" spans="1:15" ht="12.75" customHeight="1">
      <c r="A56" s="42" t="s">
        <v>88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>
        <f t="shared" si="0"/>
        <v>0</v>
      </c>
      <c r="O56" s="30"/>
    </row>
    <row r="57" spans="1:15" ht="12.75" customHeight="1">
      <c r="A57" s="42" t="s">
        <v>305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>
        <f t="shared" si="0"/>
        <v>0</v>
      </c>
      <c r="O57" s="30"/>
    </row>
    <row r="58" spans="1:15" ht="12.75" customHeight="1">
      <c r="A58" s="42" t="s">
        <v>122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>
        <f t="shared" si="0"/>
        <v>0</v>
      </c>
      <c r="O58" s="30"/>
    </row>
    <row r="59" spans="1:15" ht="12.75" customHeight="1">
      <c r="A59" s="42" t="s">
        <v>306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>
        <f t="shared" si="0"/>
        <v>0</v>
      </c>
      <c r="O59" s="30"/>
    </row>
    <row r="60" spans="1:15" ht="12.75" customHeight="1">
      <c r="A60" s="42" t="s">
        <v>90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>
        <f t="shared" si="0"/>
        <v>0</v>
      </c>
      <c r="O60" s="30"/>
    </row>
    <row r="61" spans="1:15" ht="12.75" customHeight="1">
      <c r="A61" s="42" t="s">
        <v>91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>
        <f t="shared" si="0"/>
        <v>0</v>
      </c>
      <c r="O61" s="30"/>
    </row>
    <row r="62" spans="1:15" ht="12.75" customHeight="1">
      <c r="A62" s="42" t="s">
        <v>307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>
        <f t="shared" si="0"/>
        <v>0</v>
      </c>
      <c r="O62" s="30"/>
    </row>
    <row r="63" spans="1:15" ht="12.75" customHeight="1">
      <c r="A63" s="42" t="s">
        <v>308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>
        <f t="shared" si="0"/>
        <v>0</v>
      </c>
      <c r="O63" s="30"/>
    </row>
    <row r="64" spans="1:15" ht="12.75" customHeight="1">
      <c r="A64" s="42" t="s">
        <v>309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>
        <f t="shared" si="0"/>
        <v>0</v>
      </c>
      <c r="O64" s="30"/>
    </row>
    <row r="65" spans="1:15" ht="12.75" customHeight="1">
      <c r="A65" s="42" t="s">
        <v>310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>
        <f t="shared" si="0"/>
        <v>0</v>
      </c>
      <c r="O65" s="30"/>
    </row>
    <row r="66" spans="1:15" ht="12.75" customHeight="1">
      <c r="A66" s="42" t="s">
        <v>92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>
        <f t="shared" si="0"/>
        <v>0</v>
      </c>
      <c r="O66" s="30"/>
    </row>
    <row r="67" spans="1:15" ht="12.75" customHeight="1">
      <c r="A67" s="42" t="s">
        <v>93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>
        <f t="shared" si="0"/>
        <v>0</v>
      </c>
      <c r="O67" s="30"/>
    </row>
    <row r="68" spans="1:15" ht="12.75" customHeight="1">
      <c r="A68" s="42" t="s">
        <v>311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>
        <f t="shared" si="0"/>
        <v>0</v>
      </c>
      <c r="O68" s="30"/>
    </row>
    <row r="69" spans="1:15" ht="12.75" customHeight="1">
      <c r="A69" s="42" t="s">
        <v>95</v>
      </c>
      <c r="B69" s="22"/>
      <c r="C69" s="22"/>
      <c r="D69" s="22"/>
      <c r="E69" s="22">
        <v>3690</v>
      </c>
      <c r="F69" s="22">
        <v>9260</v>
      </c>
      <c r="G69" s="22">
        <v>5240</v>
      </c>
      <c r="H69" s="22">
        <v>8550</v>
      </c>
      <c r="I69" s="22">
        <v>3950</v>
      </c>
      <c r="J69" s="22">
        <v>8970</v>
      </c>
      <c r="K69" s="22">
        <v>9880</v>
      </c>
      <c r="L69" s="22">
        <v>10450</v>
      </c>
      <c r="M69" s="22">
        <v>12110</v>
      </c>
      <c r="N69" s="41">
        <f t="shared" si="0"/>
        <v>72100</v>
      </c>
      <c r="O69" s="30" t="s">
        <v>286</v>
      </c>
    </row>
    <row r="70" spans="1:15" ht="12.75" customHeight="1">
      <c r="A70" s="42" t="s">
        <v>123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>
        <f t="shared" ref="N70:N71" si="1">SUM(B70:M70)</f>
        <v>0</v>
      </c>
      <c r="O70" s="30"/>
    </row>
    <row r="71" spans="1:15" ht="12.75" customHeight="1">
      <c r="A71" s="1" t="s">
        <v>96</v>
      </c>
      <c r="B71" s="22">
        <f>SUM(B5:B70)</f>
        <v>116950</v>
      </c>
      <c r="C71" s="22">
        <f t="shared" ref="C71:M71" si="2">SUM(C5:C70)</f>
        <v>109420</v>
      </c>
      <c r="D71" s="22">
        <f t="shared" si="2"/>
        <v>119380</v>
      </c>
      <c r="E71" s="22">
        <f t="shared" si="2"/>
        <v>278670</v>
      </c>
      <c r="F71" s="22">
        <f t="shared" si="2"/>
        <v>308570</v>
      </c>
      <c r="G71" s="22">
        <f t="shared" si="2"/>
        <v>283230</v>
      </c>
      <c r="H71" s="22">
        <f t="shared" si="2"/>
        <v>279350</v>
      </c>
      <c r="I71" s="22">
        <f t="shared" si="2"/>
        <v>132080</v>
      </c>
      <c r="J71" s="22">
        <f t="shared" si="2"/>
        <v>218810</v>
      </c>
      <c r="K71" s="22">
        <f t="shared" si="2"/>
        <v>179860</v>
      </c>
      <c r="L71" s="22">
        <f t="shared" si="2"/>
        <v>214810</v>
      </c>
      <c r="M71" s="22">
        <f t="shared" si="2"/>
        <v>187690</v>
      </c>
      <c r="N71" s="41">
        <f t="shared" si="1"/>
        <v>2428820</v>
      </c>
      <c r="O71" s="1"/>
    </row>
    <row r="74" spans="1:15" ht="12.75" customHeight="1">
      <c r="A74" s="54" t="s">
        <v>184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 ht="12.75" customHeight="1">
      <c r="A75" s="1" t="s">
        <v>49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  <c r="O75" s="1" t="s">
        <v>56</v>
      </c>
    </row>
    <row r="76" spans="1:15" ht="12.75" customHeight="1">
      <c r="A76" s="1" t="s">
        <v>185</v>
      </c>
      <c r="B76" s="22">
        <v>120740</v>
      </c>
      <c r="C76" s="22">
        <v>115600</v>
      </c>
      <c r="D76" s="22">
        <v>119400</v>
      </c>
      <c r="E76" s="22">
        <v>149760</v>
      </c>
      <c r="F76" s="22">
        <v>152460</v>
      </c>
      <c r="G76" s="22">
        <v>143890</v>
      </c>
      <c r="H76" s="22">
        <v>132350</v>
      </c>
      <c r="I76" s="22">
        <v>123660</v>
      </c>
      <c r="J76" s="22">
        <v>102530</v>
      </c>
      <c r="K76" s="22">
        <v>139880</v>
      </c>
      <c r="L76" s="22">
        <v>136360</v>
      </c>
      <c r="M76" s="22">
        <v>159050</v>
      </c>
      <c r="N76" s="22">
        <v>1595680</v>
      </c>
      <c r="O76" s="30" t="s">
        <v>286</v>
      </c>
    </row>
    <row r="77" spans="1:15" ht="12.75" customHeight="1">
      <c r="A77" s="1" t="s">
        <v>186</v>
      </c>
      <c r="B77" s="22"/>
      <c r="C77" s="22"/>
      <c r="D77" s="22"/>
      <c r="E77" s="22">
        <v>2020</v>
      </c>
      <c r="F77" s="22"/>
      <c r="G77" s="22"/>
      <c r="H77" s="22"/>
      <c r="I77" s="22"/>
      <c r="J77" s="22"/>
      <c r="K77" s="22"/>
      <c r="L77" s="22"/>
      <c r="M77" s="22"/>
      <c r="N77" s="22">
        <v>2020</v>
      </c>
      <c r="O77" s="30" t="s">
        <v>286</v>
      </c>
    </row>
    <row r="78" spans="1:15" ht="12.75" customHeight="1">
      <c r="A78" s="1" t="s">
        <v>187</v>
      </c>
      <c r="B78" s="22"/>
      <c r="C78" s="22"/>
      <c r="D78" s="22"/>
      <c r="E78" s="22">
        <v>1720</v>
      </c>
      <c r="F78" s="22">
        <v>3020</v>
      </c>
      <c r="G78" s="22">
        <v>3140</v>
      </c>
      <c r="H78" s="22">
        <v>2490</v>
      </c>
      <c r="I78" s="22">
        <v>550</v>
      </c>
      <c r="J78" s="22">
        <v>240</v>
      </c>
      <c r="K78" s="22"/>
      <c r="L78" s="22">
        <v>2560</v>
      </c>
      <c r="M78" s="22"/>
      <c r="N78" s="22">
        <v>13720</v>
      </c>
      <c r="O78" s="30" t="s">
        <v>286</v>
      </c>
    </row>
    <row r="79" spans="1:15" ht="12.75" customHeight="1">
      <c r="A79" s="1" t="s">
        <v>188</v>
      </c>
      <c r="B79" s="22"/>
      <c r="C79" s="22"/>
      <c r="D79" s="22"/>
      <c r="E79" s="22">
        <v>7390</v>
      </c>
      <c r="F79" s="22"/>
      <c r="G79" s="22"/>
      <c r="H79" s="22"/>
      <c r="I79" s="22"/>
      <c r="J79" s="22"/>
      <c r="K79" s="22"/>
      <c r="L79" s="22"/>
      <c r="M79" s="22"/>
      <c r="N79" s="22">
        <v>7390</v>
      </c>
      <c r="O79" s="30" t="s">
        <v>286</v>
      </c>
    </row>
    <row r="80" spans="1:15" ht="12.75" customHeight="1">
      <c r="A80" s="1" t="s">
        <v>128</v>
      </c>
      <c r="B80" s="22">
        <v>120740</v>
      </c>
      <c r="C80" s="22">
        <v>115600</v>
      </c>
      <c r="D80" s="22">
        <v>119400</v>
      </c>
      <c r="E80" s="22">
        <v>160890</v>
      </c>
      <c r="F80" s="22">
        <v>155480</v>
      </c>
      <c r="G80" s="22">
        <v>147030</v>
      </c>
      <c r="H80" s="22">
        <v>134840</v>
      </c>
      <c r="I80" s="22">
        <v>124210</v>
      </c>
      <c r="J80" s="22">
        <v>102770</v>
      </c>
      <c r="K80" s="22">
        <v>139880</v>
      </c>
      <c r="L80" s="22">
        <v>138920</v>
      </c>
      <c r="M80" s="22">
        <v>159050</v>
      </c>
      <c r="N80" s="22">
        <v>1618810</v>
      </c>
      <c r="O80" s="1"/>
    </row>
    <row r="83" spans="1:15" ht="12.75" customHeight="1">
      <c r="A83" s="54" t="s">
        <v>189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 ht="12.75" customHeight="1">
      <c r="A84" s="1" t="s">
        <v>100</v>
      </c>
      <c r="B84" s="22" t="s">
        <v>0</v>
      </c>
      <c r="C84" s="22" t="s">
        <v>1</v>
      </c>
      <c r="D84" s="22" t="s">
        <v>2</v>
      </c>
      <c r="E84" s="22" t="s">
        <v>3</v>
      </c>
      <c r="F84" s="22" t="s">
        <v>55</v>
      </c>
      <c r="G84" s="22" t="s">
        <v>5</v>
      </c>
      <c r="H84" s="22" t="s">
        <v>6</v>
      </c>
      <c r="I84" s="22" t="s">
        <v>7</v>
      </c>
      <c r="J84" s="22" t="s">
        <v>8</v>
      </c>
      <c r="K84" s="22" t="s">
        <v>9</v>
      </c>
      <c r="L84" s="22" t="s">
        <v>10</v>
      </c>
      <c r="M84" s="22" t="s">
        <v>11</v>
      </c>
      <c r="N84" s="22" t="s">
        <v>12</v>
      </c>
      <c r="O84" s="1"/>
    </row>
    <row r="85" spans="1:15" ht="12.75" customHeight="1">
      <c r="A85" s="1" t="s">
        <v>101</v>
      </c>
      <c r="B85" s="22">
        <v>237690</v>
      </c>
      <c r="C85" s="22">
        <v>225020</v>
      </c>
      <c r="D85" s="22">
        <v>238780</v>
      </c>
      <c r="E85" s="22">
        <v>439560</v>
      </c>
      <c r="F85" s="22">
        <v>464050</v>
      </c>
      <c r="G85" s="22">
        <v>430260</v>
      </c>
      <c r="H85" s="22">
        <v>414190</v>
      </c>
      <c r="I85" s="22">
        <v>256290</v>
      </c>
      <c r="J85" s="22">
        <v>321580</v>
      </c>
      <c r="K85" s="22">
        <v>319740</v>
      </c>
      <c r="L85" s="22">
        <v>353730</v>
      </c>
      <c r="M85" s="22">
        <v>346740</v>
      </c>
      <c r="N85" s="22">
        <v>4047630</v>
      </c>
      <c r="O85" s="1"/>
    </row>
    <row r="88" spans="1:15" ht="12.75" customHeight="1">
      <c r="A88" s="56" t="s">
        <v>174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</sheetData>
  <mergeCells count="5">
    <mergeCell ref="A1:M1"/>
    <mergeCell ref="A3:O3"/>
    <mergeCell ref="A74:O74"/>
    <mergeCell ref="A83:O83"/>
    <mergeCell ref="A88:O88"/>
  </mergeCells>
  <pageMargins left="0.25" right="0.25" top="0.75" bottom="0.75" header="0.3" footer="0.3"/>
  <pageSetup paperSize="9" scale="65" fitToHeight="0" orientation="landscape" verticalDpi="300" r:id="rId1"/>
  <headerFooter alignWithMargins="0">
    <oddFooter>Σελίδα &amp;P από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84"/>
  <sheetViews>
    <sheetView topLeftCell="A27" zoomScaleNormal="100" workbookViewId="0">
      <selection activeCell="R71" sqref="R71"/>
    </sheetView>
  </sheetViews>
  <sheetFormatPr defaultColWidth="6.85546875" defaultRowHeight="12.75" customHeight="1"/>
  <cols>
    <col min="1" max="1" width="29.140625" style="2" customWidth="1"/>
    <col min="2" max="13" width="10.7109375" style="19" customWidth="1"/>
    <col min="14" max="14" width="15.7109375" style="19" customWidth="1"/>
    <col min="15" max="15" width="23.85546875" style="2" customWidth="1"/>
    <col min="16" max="16384" width="6.85546875" style="2"/>
  </cols>
  <sheetData>
    <row r="1" spans="1:15" ht="29.25" customHeight="1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5" ht="18">
      <c r="A3" s="54" t="s">
        <v>190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42" t="s">
        <v>293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>
        <f>SUM(B5:M5)</f>
        <v>0</v>
      </c>
      <c r="O5" s="46"/>
    </row>
    <row r="6" spans="1:15" ht="12.75" customHeight="1">
      <c r="A6" s="42" t="s">
        <v>294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>
        <f t="shared" ref="N6:N69" si="0">SUM(B6:M6)</f>
        <v>0</v>
      </c>
      <c r="O6" s="46"/>
    </row>
    <row r="7" spans="1:15" ht="12.75" customHeight="1">
      <c r="A7" s="42" t="s">
        <v>295</v>
      </c>
      <c r="B7" s="22"/>
      <c r="C7" s="22"/>
      <c r="D7" s="22"/>
      <c r="E7" s="22"/>
      <c r="F7" s="22"/>
      <c r="G7" s="22">
        <v>8360</v>
      </c>
      <c r="H7" s="22">
        <v>3370</v>
      </c>
      <c r="I7" s="22"/>
      <c r="J7" s="22"/>
      <c r="K7" s="22"/>
      <c r="L7" s="22"/>
      <c r="M7" s="22"/>
      <c r="N7" s="41">
        <f t="shared" si="0"/>
        <v>11730</v>
      </c>
      <c r="O7" s="30" t="s">
        <v>286</v>
      </c>
    </row>
    <row r="8" spans="1:15" ht="12.75" customHeight="1">
      <c r="A8" s="42" t="s">
        <v>296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>
        <f t="shared" si="0"/>
        <v>0</v>
      </c>
      <c r="O8" s="30"/>
    </row>
    <row r="9" spans="1:15" ht="12.75" customHeight="1">
      <c r="A9" s="42" t="s">
        <v>297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>
        <f t="shared" si="0"/>
        <v>0</v>
      </c>
      <c r="O9" s="30"/>
    </row>
    <row r="10" spans="1:15" ht="12.75" customHeight="1">
      <c r="A10" s="42" t="s">
        <v>59</v>
      </c>
      <c r="B10" s="22">
        <v>67560</v>
      </c>
      <c r="C10" s="22">
        <v>70830</v>
      </c>
      <c r="D10" s="22">
        <v>57650</v>
      </c>
      <c r="E10" s="22">
        <v>61830</v>
      </c>
      <c r="F10" s="22">
        <v>71040</v>
      </c>
      <c r="G10" s="22">
        <v>76480</v>
      </c>
      <c r="H10" s="22">
        <v>91090</v>
      </c>
      <c r="I10" s="22">
        <v>77240</v>
      </c>
      <c r="J10" s="22">
        <v>79910</v>
      </c>
      <c r="K10" s="22">
        <v>92210</v>
      </c>
      <c r="L10" s="22">
        <v>92330</v>
      </c>
      <c r="M10" s="22">
        <v>75200</v>
      </c>
      <c r="N10" s="41">
        <f t="shared" si="0"/>
        <v>913370</v>
      </c>
      <c r="O10" s="30" t="s">
        <v>286</v>
      </c>
    </row>
    <row r="11" spans="1:15" ht="12.75" customHeight="1">
      <c r="A11" s="42" t="s">
        <v>60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>
        <f t="shared" si="0"/>
        <v>0</v>
      </c>
      <c r="O11" s="30"/>
    </row>
    <row r="12" spans="1:15" ht="12.75" customHeight="1">
      <c r="A12" s="42" t="s">
        <v>61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>
        <f t="shared" si="0"/>
        <v>0</v>
      </c>
      <c r="O12" s="30"/>
    </row>
    <row r="13" spans="1:15" ht="12.75" customHeight="1">
      <c r="A13" s="42" t="s">
        <v>106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>
        <f t="shared" si="0"/>
        <v>0</v>
      </c>
      <c r="O13" s="30"/>
    </row>
    <row r="14" spans="1:15" ht="12.75" customHeight="1">
      <c r="A14" s="42" t="s">
        <v>62</v>
      </c>
      <c r="B14" s="22">
        <v>2260</v>
      </c>
      <c r="C14" s="22">
        <v>890</v>
      </c>
      <c r="D14" s="22">
        <v>3310</v>
      </c>
      <c r="E14" s="22">
        <v>3950</v>
      </c>
      <c r="F14" s="22">
        <v>1080</v>
      </c>
      <c r="G14" s="22">
        <v>1180</v>
      </c>
      <c r="H14" s="22">
        <v>1810</v>
      </c>
      <c r="I14" s="22"/>
      <c r="J14" s="22">
        <v>6990</v>
      </c>
      <c r="K14" s="22">
        <v>6610</v>
      </c>
      <c r="L14" s="22">
        <v>11580</v>
      </c>
      <c r="M14" s="22">
        <v>7980</v>
      </c>
      <c r="N14" s="41">
        <f t="shared" si="0"/>
        <v>47640</v>
      </c>
      <c r="O14" s="30" t="s">
        <v>286</v>
      </c>
    </row>
    <row r="15" spans="1:15" ht="12.75" customHeight="1">
      <c r="A15" s="42" t="s">
        <v>107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>
        <f t="shared" si="0"/>
        <v>0</v>
      </c>
      <c r="O15" s="30"/>
    </row>
    <row r="16" spans="1:15" ht="15.75">
      <c r="A16" s="42" t="s">
        <v>63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>
        <f t="shared" si="0"/>
        <v>0</v>
      </c>
      <c r="O16" s="30"/>
    </row>
    <row r="17" spans="1:15" ht="12.75" customHeight="1">
      <c r="A17" s="42" t="s">
        <v>64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>
        <f t="shared" si="0"/>
        <v>0</v>
      </c>
      <c r="O17" s="30"/>
    </row>
    <row r="18" spans="1:15" ht="12.75" customHeight="1">
      <c r="A18" s="42" t="s">
        <v>65</v>
      </c>
      <c r="B18" s="22">
        <v>7500</v>
      </c>
      <c r="C18" s="22">
        <v>6960</v>
      </c>
      <c r="D18" s="22">
        <v>17620</v>
      </c>
      <c r="E18" s="22">
        <v>6880</v>
      </c>
      <c r="F18" s="22">
        <v>23900</v>
      </c>
      <c r="G18" s="22">
        <v>9070</v>
      </c>
      <c r="H18" s="22"/>
      <c r="I18" s="22"/>
      <c r="J18" s="22">
        <v>8370</v>
      </c>
      <c r="K18" s="22">
        <v>3130</v>
      </c>
      <c r="L18" s="22">
        <v>7610</v>
      </c>
      <c r="M18" s="22">
        <v>2770</v>
      </c>
      <c r="N18" s="41">
        <f t="shared" si="0"/>
        <v>93810</v>
      </c>
      <c r="O18" s="30" t="s">
        <v>286</v>
      </c>
    </row>
    <row r="19" spans="1:15" ht="12.75" customHeight="1">
      <c r="A19" s="42" t="s">
        <v>66</v>
      </c>
      <c r="B19" s="22"/>
      <c r="C19" s="22">
        <v>1680</v>
      </c>
      <c r="D19" s="22"/>
      <c r="E19" s="22"/>
      <c r="F19" s="22"/>
      <c r="G19" s="22"/>
      <c r="H19" s="22"/>
      <c r="I19" s="22"/>
      <c r="J19" s="22"/>
      <c r="K19" s="22"/>
      <c r="L19" s="22">
        <v>1860</v>
      </c>
      <c r="M19" s="22">
        <v>4840</v>
      </c>
      <c r="N19" s="41">
        <f t="shared" si="0"/>
        <v>8380</v>
      </c>
      <c r="O19" s="30" t="s">
        <v>286</v>
      </c>
    </row>
    <row r="20" spans="1:15" ht="12.75" customHeight="1">
      <c r="A20" s="42" t="s">
        <v>67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>
        <f t="shared" si="0"/>
        <v>0</v>
      </c>
      <c r="O20" s="30"/>
    </row>
    <row r="21" spans="1:15" ht="15.75">
      <c r="A21" s="42" t="s">
        <v>108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>
        <f t="shared" si="0"/>
        <v>0</v>
      </c>
      <c r="O21" s="30"/>
    </row>
    <row r="22" spans="1:15" ht="12.75" customHeight="1">
      <c r="A22" s="42" t="s">
        <v>109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>
        <f t="shared" si="0"/>
        <v>0</v>
      </c>
      <c r="O22" s="30"/>
    </row>
    <row r="23" spans="1:15" ht="12.75" customHeight="1">
      <c r="A23" s="42" t="s">
        <v>68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>
        <f t="shared" si="0"/>
        <v>0</v>
      </c>
      <c r="O23" s="30"/>
    </row>
    <row r="24" spans="1:15" ht="12.75" customHeight="1">
      <c r="A24" s="42" t="s">
        <v>69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>
        <f t="shared" si="0"/>
        <v>0</v>
      </c>
      <c r="O24" s="30"/>
    </row>
    <row r="25" spans="1:15" ht="12.75" customHeight="1">
      <c r="A25" s="42" t="s">
        <v>70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>
        <f t="shared" si="0"/>
        <v>0</v>
      </c>
      <c r="O25" s="30"/>
    </row>
    <row r="26" spans="1:15" ht="15.75">
      <c r="A26" s="42" t="s">
        <v>71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>
        <f t="shared" si="0"/>
        <v>0</v>
      </c>
      <c r="O26" s="30"/>
    </row>
    <row r="27" spans="1:15" ht="12.75" customHeight="1">
      <c r="A27" s="42" t="s">
        <v>72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>
        <f t="shared" si="0"/>
        <v>0</v>
      </c>
      <c r="O27" s="30"/>
    </row>
    <row r="28" spans="1:15" ht="12.75" customHeight="1">
      <c r="A28" s="42" t="s">
        <v>73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>
        <f t="shared" si="0"/>
        <v>0</v>
      </c>
      <c r="O28" s="30"/>
    </row>
    <row r="29" spans="1:15" ht="12.75" customHeight="1">
      <c r="A29" s="42" t="s">
        <v>74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>
        <f t="shared" si="0"/>
        <v>0</v>
      </c>
      <c r="O29" s="30"/>
    </row>
    <row r="30" spans="1:15" ht="12.75" customHeight="1">
      <c r="A30" s="42" t="s">
        <v>75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>
        <f t="shared" si="0"/>
        <v>0</v>
      </c>
      <c r="O30" s="30"/>
    </row>
    <row r="31" spans="1:15" ht="12.75" customHeight="1">
      <c r="A31" s="42" t="s">
        <v>76</v>
      </c>
      <c r="B31" s="22">
        <v>11270</v>
      </c>
      <c r="C31" s="22">
        <v>15240</v>
      </c>
      <c r="D31" s="22">
        <v>13260</v>
      </c>
      <c r="E31" s="22">
        <v>14180</v>
      </c>
      <c r="F31" s="22">
        <v>16580</v>
      </c>
      <c r="G31" s="22">
        <v>17520</v>
      </c>
      <c r="H31" s="22">
        <v>17640</v>
      </c>
      <c r="I31" s="22"/>
      <c r="J31" s="22">
        <v>15610</v>
      </c>
      <c r="K31" s="22">
        <v>14500</v>
      </c>
      <c r="L31" s="22">
        <v>2140</v>
      </c>
      <c r="M31" s="22">
        <v>9020</v>
      </c>
      <c r="N31" s="41">
        <f t="shared" si="0"/>
        <v>146960</v>
      </c>
      <c r="O31" s="30" t="s">
        <v>286</v>
      </c>
    </row>
    <row r="32" spans="1:15" ht="12.75" customHeight="1">
      <c r="A32" s="42" t="s">
        <v>110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>
        <f t="shared" si="0"/>
        <v>0</v>
      </c>
      <c r="O32" s="30"/>
    </row>
    <row r="33" spans="1:15" ht="12.75" customHeight="1">
      <c r="A33" s="4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>
        <f t="shared" si="0"/>
        <v>0</v>
      </c>
      <c r="O33" s="30"/>
    </row>
    <row r="34" spans="1:15" ht="12.75" customHeight="1">
      <c r="A34" s="42" t="s">
        <v>111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>
        <f t="shared" si="0"/>
        <v>0</v>
      </c>
      <c r="O34" s="30"/>
    </row>
    <row r="35" spans="1:15" ht="12.75" customHeight="1">
      <c r="A35" s="42" t="s">
        <v>112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>
        <f t="shared" si="0"/>
        <v>0</v>
      </c>
      <c r="O35" s="30"/>
    </row>
    <row r="36" spans="1:15" ht="12.75" customHeight="1">
      <c r="A36" s="42" t="s">
        <v>298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>
        <f t="shared" si="0"/>
        <v>0</v>
      </c>
      <c r="O36" s="30"/>
    </row>
    <row r="37" spans="1:15" ht="12.75" customHeight="1">
      <c r="A37" s="42" t="s">
        <v>78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>
        <f t="shared" si="0"/>
        <v>0</v>
      </c>
      <c r="O37" s="30"/>
    </row>
    <row r="38" spans="1:15" ht="12.75" customHeight="1">
      <c r="A38" s="42" t="s">
        <v>113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>
        <f t="shared" si="0"/>
        <v>0</v>
      </c>
      <c r="O38" s="30"/>
    </row>
    <row r="39" spans="1:15" ht="12.75" customHeight="1">
      <c r="A39" s="42" t="s">
        <v>114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>
        <f t="shared" si="0"/>
        <v>0</v>
      </c>
      <c r="O39" s="30"/>
    </row>
    <row r="40" spans="1:15" ht="12.75" customHeight="1">
      <c r="A40" s="42" t="s">
        <v>299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>
        <f t="shared" si="0"/>
        <v>0</v>
      </c>
      <c r="O40" s="30"/>
    </row>
    <row r="41" spans="1:15" ht="12.75" customHeight="1">
      <c r="A41" s="42" t="s">
        <v>80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>
        <f t="shared" si="0"/>
        <v>0</v>
      </c>
      <c r="O41" s="30"/>
    </row>
    <row r="42" spans="1:15" ht="12.75" customHeight="1">
      <c r="A42" s="42" t="s">
        <v>300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>
        <f t="shared" si="0"/>
        <v>0</v>
      </c>
      <c r="O42" s="30"/>
    </row>
    <row r="43" spans="1:15" ht="12.75" customHeight="1">
      <c r="A43" s="42" t="s">
        <v>115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>
        <f t="shared" si="0"/>
        <v>0</v>
      </c>
      <c r="O43" s="30"/>
    </row>
    <row r="44" spans="1:15" ht="12.75" customHeight="1">
      <c r="A44" s="42" t="s">
        <v>116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>
        <f t="shared" si="0"/>
        <v>0</v>
      </c>
      <c r="O44" s="30"/>
    </row>
    <row r="45" spans="1:15" ht="12.75" customHeight="1">
      <c r="A45" s="42" t="s">
        <v>301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>
        <f t="shared" si="0"/>
        <v>0</v>
      </c>
      <c r="O45" s="30"/>
    </row>
    <row r="46" spans="1:15" ht="12.75" customHeight="1">
      <c r="A46" s="42" t="s">
        <v>302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>
        <f t="shared" si="0"/>
        <v>0</v>
      </c>
      <c r="O46" s="30"/>
    </row>
    <row r="47" spans="1:15" ht="12.75" customHeight="1">
      <c r="A47" s="42" t="s">
        <v>303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>
        <f t="shared" si="0"/>
        <v>0</v>
      </c>
      <c r="O47" s="30"/>
    </row>
    <row r="48" spans="1:15" ht="12.75" customHeight="1">
      <c r="A48" s="42" t="s">
        <v>304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>
        <f t="shared" si="0"/>
        <v>0</v>
      </c>
      <c r="O48" s="30"/>
    </row>
    <row r="49" spans="1:15" ht="12.75" customHeight="1">
      <c r="A49" s="42" t="s">
        <v>120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>
        <f t="shared" si="0"/>
        <v>0</v>
      </c>
      <c r="O49" s="30"/>
    </row>
    <row r="50" spans="1:15" ht="12.75" customHeight="1">
      <c r="A50" s="42" t="s">
        <v>83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>
        <f t="shared" si="0"/>
        <v>0</v>
      </c>
      <c r="O50" s="30"/>
    </row>
    <row r="51" spans="1:15" ht="12.75" customHeight="1">
      <c r="A51" s="42" t="s">
        <v>121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>
        <f t="shared" si="0"/>
        <v>0</v>
      </c>
      <c r="O51" s="30"/>
    </row>
    <row r="52" spans="1:15" ht="12.75" customHeight="1">
      <c r="A52" s="42" t="s">
        <v>84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>
        <f t="shared" si="0"/>
        <v>0</v>
      </c>
      <c r="O52" s="30"/>
    </row>
    <row r="53" spans="1:15" ht="12.75" customHeight="1">
      <c r="A53" s="42" t="s">
        <v>85</v>
      </c>
      <c r="B53" s="22"/>
      <c r="C53" s="22">
        <v>140</v>
      </c>
      <c r="D53" s="22">
        <v>320</v>
      </c>
      <c r="E53" s="22">
        <v>400</v>
      </c>
      <c r="F53" s="22">
        <v>420</v>
      </c>
      <c r="G53" s="22">
        <v>150</v>
      </c>
      <c r="H53" s="22">
        <v>260</v>
      </c>
      <c r="I53" s="22">
        <v>120</v>
      </c>
      <c r="J53" s="22">
        <v>380</v>
      </c>
      <c r="K53" s="22">
        <v>390</v>
      </c>
      <c r="L53" s="22"/>
      <c r="M53" s="22">
        <v>130</v>
      </c>
      <c r="N53" s="41">
        <f t="shared" si="0"/>
        <v>2710</v>
      </c>
      <c r="O53" s="30" t="s">
        <v>286</v>
      </c>
    </row>
    <row r="54" spans="1:15" ht="12.75" customHeight="1">
      <c r="A54" s="42" t="s">
        <v>86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>
        <f t="shared" si="0"/>
        <v>0</v>
      </c>
      <c r="O54" s="30"/>
    </row>
    <row r="55" spans="1:15" ht="12.75" customHeight="1">
      <c r="A55" s="42" t="s">
        <v>87</v>
      </c>
      <c r="B55" s="22"/>
      <c r="C55" s="22"/>
      <c r="D55" s="22"/>
      <c r="E55" s="22">
        <v>9320</v>
      </c>
      <c r="F55" s="22">
        <v>1090</v>
      </c>
      <c r="G55" s="22"/>
      <c r="H55" s="22"/>
      <c r="I55" s="22"/>
      <c r="J55" s="22"/>
      <c r="K55" s="22"/>
      <c r="L55" s="22"/>
      <c r="M55" s="22"/>
      <c r="N55" s="41">
        <f t="shared" si="0"/>
        <v>10410</v>
      </c>
      <c r="O55" s="30" t="s">
        <v>286</v>
      </c>
    </row>
    <row r="56" spans="1:15" ht="12.75" customHeight="1">
      <c r="A56" s="42" t="s">
        <v>88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>
        <f t="shared" si="0"/>
        <v>0</v>
      </c>
      <c r="O56" s="30"/>
    </row>
    <row r="57" spans="1:15" ht="12.75" customHeight="1">
      <c r="A57" s="42" t="s">
        <v>305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>
        <f t="shared" si="0"/>
        <v>0</v>
      </c>
      <c r="O57" s="30"/>
    </row>
    <row r="58" spans="1:15" ht="12.75" customHeight="1">
      <c r="A58" s="42" t="s">
        <v>122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>
        <f t="shared" si="0"/>
        <v>0</v>
      </c>
      <c r="O58" s="30"/>
    </row>
    <row r="59" spans="1:15" ht="12.75" customHeight="1">
      <c r="A59" s="42" t="s">
        <v>306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>
        <f t="shared" si="0"/>
        <v>0</v>
      </c>
      <c r="O59" s="30"/>
    </row>
    <row r="60" spans="1:15" ht="12.75" customHeight="1">
      <c r="A60" s="42" t="s">
        <v>90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>
        <f t="shared" si="0"/>
        <v>0</v>
      </c>
      <c r="O60" s="30"/>
    </row>
    <row r="61" spans="1:15" ht="12.75" customHeight="1">
      <c r="A61" s="42" t="s">
        <v>91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>
        <f t="shared" si="0"/>
        <v>0</v>
      </c>
      <c r="O61" s="30"/>
    </row>
    <row r="62" spans="1:15" ht="12.75" customHeight="1">
      <c r="A62" s="42" t="s">
        <v>307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>
        <f t="shared" si="0"/>
        <v>0</v>
      </c>
      <c r="O62" s="30"/>
    </row>
    <row r="63" spans="1:15" ht="12.75" customHeight="1">
      <c r="A63" s="42" t="s">
        <v>308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>
        <f t="shared" si="0"/>
        <v>0</v>
      </c>
      <c r="O63" s="30"/>
    </row>
    <row r="64" spans="1:15" ht="12.75" customHeight="1">
      <c r="A64" s="42" t="s">
        <v>309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>
        <f t="shared" si="0"/>
        <v>0</v>
      </c>
      <c r="O64" s="30"/>
    </row>
    <row r="65" spans="1:15" ht="12.75" customHeight="1">
      <c r="A65" s="42" t="s">
        <v>310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>
        <f t="shared" si="0"/>
        <v>0</v>
      </c>
      <c r="O65" s="30"/>
    </row>
    <row r="66" spans="1:15" ht="12.75" customHeight="1">
      <c r="A66" s="42" t="s">
        <v>92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>
        <f t="shared" si="0"/>
        <v>0</v>
      </c>
      <c r="O66" s="30"/>
    </row>
    <row r="67" spans="1:15" ht="12.75" customHeight="1">
      <c r="A67" s="42" t="s">
        <v>93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>
        <f t="shared" si="0"/>
        <v>0</v>
      </c>
      <c r="O67" s="30"/>
    </row>
    <row r="68" spans="1:15" ht="12.75" customHeight="1">
      <c r="A68" s="42" t="s">
        <v>311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>
        <f t="shared" si="0"/>
        <v>0</v>
      </c>
      <c r="O68" s="30"/>
    </row>
    <row r="69" spans="1:15" ht="12.75" customHeight="1">
      <c r="A69" s="42" t="s">
        <v>95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>
        <f t="shared" si="0"/>
        <v>0</v>
      </c>
      <c r="O69" s="30"/>
    </row>
    <row r="70" spans="1:15" ht="12.75" customHeight="1">
      <c r="A70" s="42" t="s">
        <v>123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>
        <f t="shared" ref="N70:N71" si="1">SUM(B70:M70)</f>
        <v>0</v>
      </c>
      <c r="O70" s="30"/>
    </row>
    <row r="71" spans="1:15" ht="12.75" customHeight="1">
      <c r="A71" s="1" t="s">
        <v>96</v>
      </c>
      <c r="B71" s="22">
        <f>SUM(B5:B70)</f>
        <v>88590</v>
      </c>
      <c r="C71" s="22">
        <f t="shared" ref="C71:M71" si="2">SUM(C5:C70)</f>
        <v>95740</v>
      </c>
      <c r="D71" s="22">
        <f t="shared" si="2"/>
        <v>92160</v>
      </c>
      <c r="E71" s="22">
        <f t="shared" si="2"/>
        <v>96560</v>
      </c>
      <c r="F71" s="22">
        <f t="shared" si="2"/>
        <v>114110</v>
      </c>
      <c r="G71" s="22">
        <f t="shared" si="2"/>
        <v>112760</v>
      </c>
      <c r="H71" s="22">
        <f t="shared" si="2"/>
        <v>114170</v>
      </c>
      <c r="I71" s="22">
        <f t="shared" si="2"/>
        <v>77360</v>
      </c>
      <c r="J71" s="22">
        <f t="shared" si="2"/>
        <v>111260</v>
      </c>
      <c r="K71" s="22">
        <f t="shared" si="2"/>
        <v>116840</v>
      </c>
      <c r="L71" s="22">
        <f t="shared" si="2"/>
        <v>115520</v>
      </c>
      <c r="M71" s="22">
        <f t="shared" si="2"/>
        <v>99940</v>
      </c>
      <c r="N71" s="41">
        <f t="shared" si="1"/>
        <v>1235010</v>
      </c>
      <c r="O71" s="1"/>
    </row>
    <row r="74" spans="1:15" ht="12.75" customHeight="1">
      <c r="A74" s="54" t="s">
        <v>191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 ht="12.75" customHeight="1">
      <c r="A75" s="1" t="s">
        <v>49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  <c r="O75" s="1" t="s">
        <v>56</v>
      </c>
    </row>
    <row r="76" spans="1:15" ht="12.75" customHeight="1">
      <c r="A76" s="1" t="s">
        <v>128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>
        <v>0</v>
      </c>
      <c r="O76" s="1"/>
    </row>
    <row r="79" spans="1:15" ht="12.75" customHeight="1">
      <c r="A79" s="54" t="s">
        <v>192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ht="12.75" customHeight="1">
      <c r="A80" s="1" t="s">
        <v>100</v>
      </c>
      <c r="B80" s="22" t="s">
        <v>0</v>
      </c>
      <c r="C80" s="22" t="s">
        <v>1</v>
      </c>
      <c r="D80" s="22" t="s">
        <v>2</v>
      </c>
      <c r="E80" s="22" t="s">
        <v>3</v>
      </c>
      <c r="F80" s="22" t="s">
        <v>55</v>
      </c>
      <c r="G80" s="22" t="s">
        <v>5</v>
      </c>
      <c r="H80" s="22" t="s">
        <v>6</v>
      </c>
      <c r="I80" s="22" t="s">
        <v>7</v>
      </c>
      <c r="J80" s="22" t="s">
        <v>8</v>
      </c>
      <c r="K80" s="22" t="s">
        <v>9</v>
      </c>
      <c r="L80" s="22" t="s">
        <v>10</v>
      </c>
      <c r="M80" s="22" t="s">
        <v>11</v>
      </c>
      <c r="N80" s="22" t="s">
        <v>12</v>
      </c>
      <c r="O80" s="1"/>
    </row>
    <row r="81" spans="1:15" ht="12.75" customHeight="1">
      <c r="A81" s="1" t="s">
        <v>101</v>
      </c>
      <c r="B81" s="22">
        <v>88590</v>
      </c>
      <c r="C81" s="22">
        <v>95740</v>
      </c>
      <c r="D81" s="22">
        <v>92160</v>
      </c>
      <c r="E81" s="22">
        <v>96560</v>
      </c>
      <c r="F81" s="22">
        <v>114110</v>
      </c>
      <c r="G81" s="22">
        <v>112760</v>
      </c>
      <c r="H81" s="22">
        <v>114170</v>
      </c>
      <c r="I81" s="22">
        <v>77360</v>
      </c>
      <c r="J81" s="22">
        <v>111260</v>
      </c>
      <c r="K81" s="22">
        <v>116840</v>
      </c>
      <c r="L81" s="22">
        <v>115520</v>
      </c>
      <c r="M81" s="22">
        <v>99940</v>
      </c>
      <c r="N81" s="22">
        <v>1235010</v>
      </c>
      <c r="O81" s="1"/>
    </row>
    <row r="84" spans="1:15" ht="12.75" customHeight="1">
      <c r="A84" s="56" t="s">
        <v>174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</row>
  </sheetData>
  <mergeCells count="5">
    <mergeCell ref="A1:M1"/>
    <mergeCell ref="A3:O3"/>
    <mergeCell ref="A74:O74"/>
    <mergeCell ref="A79:O79"/>
    <mergeCell ref="A84:O84"/>
  </mergeCells>
  <pageMargins left="0.25" right="0.25" top="0.75" bottom="0.75" header="0.3" footer="0.3"/>
  <pageSetup paperSize="9" scale="64" fitToHeight="0" orientation="landscape" verticalDpi="300" r:id="rId1"/>
  <headerFooter alignWithMargins="0">
    <oddFooter>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22"/>
  <sheetViews>
    <sheetView zoomScaleNormal="100" workbookViewId="0">
      <selection activeCell="N24" sqref="N24"/>
    </sheetView>
  </sheetViews>
  <sheetFormatPr defaultColWidth="6.85546875" defaultRowHeight="12.75" customHeight="1"/>
  <cols>
    <col min="1" max="1" width="32.5703125" style="2" customWidth="1"/>
    <col min="2" max="13" width="10.7109375" style="19" customWidth="1"/>
    <col min="14" max="14" width="15.7109375" style="19" customWidth="1"/>
    <col min="15" max="15" width="23.7109375" style="2" customWidth="1"/>
    <col min="16" max="16384" width="6.85546875" style="2"/>
  </cols>
  <sheetData>
    <row r="1" spans="1:15" ht="29.25" customHeight="1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5" ht="18">
      <c r="A3" s="54" t="s">
        <v>193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63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45"/>
      <c r="O5" s="30" t="s">
        <v>287</v>
      </c>
    </row>
    <row r="6" spans="1:15" ht="12.75" customHeight="1">
      <c r="A6" s="1" t="s">
        <v>66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45"/>
      <c r="O6" s="30" t="s">
        <v>287</v>
      </c>
    </row>
    <row r="7" spans="1:15" ht="12.75" customHeight="1">
      <c r="A7" s="1" t="s">
        <v>76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45"/>
      <c r="O7" s="30" t="s">
        <v>287</v>
      </c>
    </row>
    <row r="8" spans="1:15" ht="12.75" customHeight="1">
      <c r="A8" s="1" t="s">
        <v>113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45"/>
      <c r="O8" s="30" t="s">
        <v>287</v>
      </c>
    </row>
    <row r="9" spans="1:15" ht="12.75" customHeight="1">
      <c r="A9" s="1" t="s">
        <v>96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"/>
    </row>
    <row r="12" spans="1:15" ht="18">
      <c r="A12" s="54" t="s">
        <v>194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ht="12.75" customHeight="1">
      <c r="A13" s="1" t="s">
        <v>49</v>
      </c>
      <c r="B13" s="22" t="s">
        <v>0</v>
      </c>
      <c r="C13" s="22" t="s">
        <v>1</v>
      </c>
      <c r="D13" s="22" t="s">
        <v>2</v>
      </c>
      <c r="E13" s="22" t="s">
        <v>3</v>
      </c>
      <c r="F13" s="22" t="s">
        <v>55</v>
      </c>
      <c r="G13" s="22" t="s">
        <v>5</v>
      </c>
      <c r="H13" s="22" t="s">
        <v>6</v>
      </c>
      <c r="I13" s="22" t="s">
        <v>7</v>
      </c>
      <c r="J13" s="22" t="s">
        <v>8</v>
      </c>
      <c r="K13" s="22" t="s">
        <v>9</v>
      </c>
      <c r="L13" s="22" t="s">
        <v>10</v>
      </c>
      <c r="M13" s="22" t="s">
        <v>11</v>
      </c>
      <c r="N13" s="22" t="s">
        <v>12</v>
      </c>
      <c r="O13" s="1" t="s">
        <v>56</v>
      </c>
    </row>
    <row r="14" spans="1:15" ht="12.75" customHeight="1">
      <c r="A14" s="1" t="s">
        <v>128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>
        <v>0</v>
      </c>
      <c r="O14" s="1"/>
    </row>
    <row r="17" spans="1:15" ht="18">
      <c r="A17" s="54" t="s">
        <v>195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12.75" customHeight="1">
      <c r="A18" s="1" t="s">
        <v>100</v>
      </c>
      <c r="B18" s="22" t="s">
        <v>0</v>
      </c>
      <c r="C18" s="22" t="s">
        <v>1</v>
      </c>
      <c r="D18" s="22" t="s">
        <v>2</v>
      </c>
      <c r="E18" s="22" t="s">
        <v>3</v>
      </c>
      <c r="F18" s="22" t="s">
        <v>55</v>
      </c>
      <c r="G18" s="22" t="s">
        <v>5</v>
      </c>
      <c r="H18" s="22" t="s">
        <v>6</v>
      </c>
      <c r="I18" s="22" t="s">
        <v>7</v>
      </c>
      <c r="J18" s="22" t="s">
        <v>8</v>
      </c>
      <c r="K18" s="22" t="s">
        <v>9</v>
      </c>
      <c r="L18" s="22" t="s">
        <v>10</v>
      </c>
      <c r="M18" s="22" t="s">
        <v>11</v>
      </c>
      <c r="N18" s="22" t="s">
        <v>12</v>
      </c>
      <c r="O18" s="1"/>
    </row>
    <row r="19" spans="1:15" ht="12.75" customHeight="1">
      <c r="A19" s="1" t="s">
        <v>101</v>
      </c>
      <c r="B19" s="22">
        <f>B9+B14</f>
        <v>0</v>
      </c>
      <c r="C19" s="22">
        <f t="shared" ref="C19:N19" si="0">C9+C14</f>
        <v>0</v>
      </c>
      <c r="D19" s="22">
        <f t="shared" si="0"/>
        <v>0</v>
      </c>
      <c r="E19" s="22">
        <f t="shared" si="0"/>
        <v>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  <c r="N19" s="22">
        <f t="shared" si="0"/>
        <v>0</v>
      </c>
      <c r="O19" s="1"/>
    </row>
    <row r="22" spans="1:15">
      <c r="A22" s="56" t="s">
        <v>174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</sheetData>
  <mergeCells count="5">
    <mergeCell ref="A1:M1"/>
    <mergeCell ref="A3:O3"/>
    <mergeCell ref="A12:O12"/>
    <mergeCell ref="A17:O17"/>
    <mergeCell ref="A22:O22"/>
  </mergeCells>
  <pageMargins left="0.25" right="0.25" top="0.75" bottom="0.75" header="0.3" footer="0.3"/>
  <pageSetup paperSize="9" scale="66" fitToHeight="0" orientation="landscape" verticalDpi="300" r:id="rId1"/>
  <headerFooter alignWithMargins="0">
    <oddFooter>Σελίδα &amp;P από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9"/>
  <sheetViews>
    <sheetView zoomScaleNormal="100" workbookViewId="0">
      <selection activeCell="A11" sqref="A11"/>
    </sheetView>
  </sheetViews>
  <sheetFormatPr defaultColWidth="6.85546875" defaultRowHeight="12.75" customHeight="1"/>
  <cols>
    <col min="1" max="1" width="23" style="2" customWidth="1"/>
    <col min="2" max="13" width="10.7109375" style="19" customWidth="1"/>
    <col min="14" max="14" width="15.7109375" style="19" customWidth="1"/>
    <col min="15" max="16384" width="6.85546875" style="2"/>
  </cols>
  <sheetData>
    <row r="1" spans="1:14" ht="27.75" customHeight="1">
      <c r="A1" s="52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0" t="s">
        <v>14</v>
      </c>
      <c r="N1" s="21">
        <v>2019</v>
      </c>
    </row>
    <row r="3" spans="1:14" ht="18">
      <c r="A3" s="54" t="s">
        <v>196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customHeight="1">
      <c r="A4" s="1" t="s">
        <v>49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4" ht="12.75" customHeight="1">
      <c r="A5" s="1" t="s">
        <v>197</v>
      </c>
      <c r="B5" s="22">
        <v>340</v>
      </c>
      <c r="C5" s="22">
        <v>590</v>
      </c>
      <c r="D5" s="22">
        <v>1080</v>
      </c>
      <c r="E5" s="22">
        <v>500</v>
      </c>
      <c r="F5" s="22">
        <v>1030</v>
      </c>
      <c r="G5" s="22">
        <v>520</v>
      </c>
      <c r="H5" s="22">
        <v>840</v>
      </c>
      <c r="I5" s="22">
        <v>1110</v>
      </c>
      <c r="J5" s="22">
        <v>650</v>
      </c>
      <c r="K5" s="22">
        <v>740</v>
      </c>
      <c r="L5" s="22">
        <v>1280</v>
      </c>
      <c r="M5" s="22">
        <v>540</v>
      </c>
      <c r="N5" s="22">
        <v>9220</v>
      </c>
    </row>
    <row r="6" spans="1:14" ht="12.75" customHeight="1">
      <c r="A6" s="1" t="s">
        <v>12</v>
      </c>
      <c r="B6" s="22">
        <v>340</v>
      </c>
      <c r="C6" s="22">
        <v>590</v>
      </c>
      <c r="D6" s="22">
        <v>1080</v>
      </c>
      <c r="E6" s="22">
        <v>500</v>
      </c>
      <c r="F6" s="22">
        <v>1030</v>
      </c>
      <c r="G6" s="22">
        <v>520</v>
      </c>
      <c r="H6" s="22">
        <v>840</v>
      </c>
      <c r="I6" s="22">
        <v>1110</v>
      </c>
      <c r="J6" s="22">
        <v>650</v>
      </c>
      <c r="K6" s="22">
        <v>740</v>
      </c>
      <c r="L6" s="22">
        <v>1280</v>
      </c>
      <c r="M6" s="22">
        <v>540</v>
      </c>
      <c r="N6" s="22">
        <v>9220</v>
      </c>
    </row>
    <row r="9" spans="1:14">
      <c r="A9" s="56" t="s">
        <v>174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</sheetData>
  <mergeCells count="3">
    <mergeCell ref="A1:L1"/>
    <mergeCell ref="A3:N3"/>
    <mergeCell ref="A9:N9"/>
  </mergeCells>
  <pageMargins left="0.25" right="0.25" top="0.75" bottom="0.75" header="0.3" footer="0.3"/>
  <pageSetup paperSize="9" scale="74" fitToHeight="0" orientation="landscape" verticalDpi="300" r:id="rId1"/>
  <headerFooter alignWithMargins="0">
    <oddFooter>Σελίδα &amp;P από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13"/>
  <sheetViews>
    <sheetView zoomScaleNormal="100" workbookViewId="0">
      <selection activeCell="C17" sqref="C17"/>
    </sheetView>
  </sheetViews>
  <sheetFormatPr defaultColWidth="6.85546875" defaultRowHeight="12.75" customHeight="1"/>
  <cols>
    <col min="1" max="1" width="45.140625" style="2" customWidth="1"/>
    <col min="2" max="13" width="10.7109375" style="19" customWidth="1"/>
    <col min="14" max="14" width="15.7109375" style="19" customWidth="1"/>
    <col min="15" max="16384" width="6.85546875" style="2"/>
  </cols>
  <sheetData>
    <row r="1" spans="1:14" ht="27.75" customHeight="1">
      <c r="A1" s="52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0" t="s">
        <v>14</v>
      </c>
      <c r="N1" s="21">
        <v>2019</v>
      </c>
    </row>
    <row r="3" spans="1:14" ht="18">
      <c r="A3" s="54" t="s">
        <v>198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customHeight="1">
      <c r="A4" s="1" t="s">
        <v>199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4" ht="12.75" customHeight="1">
      <c r="A5" s="1" t="s">
        <v>200</v>
      </c>
      <c r="B5" s="22">
        <v>151010</v>
      </c>
      <c r="C5" s="22">
        <v>157660</v>
      </c>
      <c r="D5" s="22">
        <v>171360</v>
      </c>
      <c r="E5" s="22">
        <v>185640</v>
      </c>
      <c r="F5" s="22">
        <v>368480</v>
      </c>
      <c r="G5" s="22">
        <v>521690</v>
      </c>
      <c r="H5" s="22">
        <v>478130</v>
      </c>
      <c r="I5" s="22">
        <v>655340</v>
      </c>
      <c r="J5" s="22">
        <v>522350</v>
      </c>
      <c r="K5" s="22">
        <v>368030</v>
      </c>
      <c r="L5" s="22">
        <v>355030</v>
      </c>
      <c r="M5" s="22">
        <v>196980</v>
      </c>
      <c r="N5" s="22">
        <v>4131700</v>
      </c>
    </row>
    <row r="6" spans="1:14" ht="12.75" customHeight="1">
      <c r="A6" s="1" t="s">
        <v>201</v>
      </c>
      <c r="B6" s="22"/>
      <c r="C6" s="22"/>
      <c r="D6" s="22"/>
      <c r="E6" s="22">
        <v>7360</v>
      </c>
      <c r="F6" s="22"/>
      <c r="G6" s="22"/>
      <c r="H6" s="22"/>
      <c r="I6" s="22">
        <v>3510</v>
      </c>
      <c r="J6" s="22"/>
      <c r="K6" s="22"/>
      <c r="L6" s="22"/>
      <c r="M6" s="22"/>
      <c r="N6" s="22">
        <v>10870</v>
      </c>
    </row>
    <row r="7" spans="1:14" ht="12.75" customHeight="1">
      <c r="A7" s="1" t="s">
        <v>202</v>
      </c>
      <c r="B7" s="22">
        <v>343120</v>
      </c>
      <c r="C7" s="22">
        <v>358180</v>
      </c>
      <c r="D7" s="22">
        <v>339870</v>
      </c>
      <c r="E7" s="22">
        <v>390910</v>
      </c>
      <c r="F7" s="22">
        <v>450450</v>
      </c>
      <c r="G7" s="22">
        <v>437080</v>
      </c>
      <c r="H7" s="22">
        <v>600700</v>
      </c>
      <c r="I7" s="22">
        <v>554950</v>
      </c>
      <c r="J7" s="22">
        <v>506940</v>
      </c>
      <c r="K7" s="22">
        <v>498960</v>
      </c>
      <c r="L7" s="22">
        <v>498760</v>
      </c>
      <c r="M7" s="22">
        <v>370180</v>
      </c>
      <c r="N7" s="22">
        <v>5350100</v>
      </c>
    </row>
    <row r="8" spans="1:14" ht="12.75" customHeight="1">
      <c r="A8" s="1" t="s">
        <v>203</v>
      </c>
      <c r="B8" s="22">
        <v>343120</v>
      </c>
      <c r="C8" s="22">
        <v>358180</v>
      </c>
      <c r="D8" s="22">
        <v>339870</v>
      </c>
      <c r="E8" s="22">
        <v>398270</v>
      </c>
      <c r="F8" s="22">
        <v>450450</v>
      </c>
      <c r="G8" s="22">
        <v>437080</v>
      </c>
      <c r="H8" s="22">
        <v>600700</v>
      </c>
      <c r="I8" s="22">
        <v>558460</v>
      </c>
      <c r="J8" s="22">
        <v>506940</v>
      </c>
      <c r="K8" s="22">
        <v>498960</v>
      </c>
      <c r="L8" s="22">
        <v>498760</v>
      </c>
      <c r="M8" s="22">
        <v>370180</v>
      </c>
      <c r="N8" s="22">
        <v>5360970</v>
      </c>
    </row>
    <row r="9" spans="1:14" ht="12.75" customHeight="1">
      <c r="A9" s="1" t="s">
        <v>204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>
        <v>0</v>
      </c>
    </row>
    <row r="10" spans="1:14" ht="12.75" customHeight="1">
      <c r="A10" s="1" t="s">
        <v>205</v>
      </c>
      <c r="B10" s="22">
        <v>494130</v>
      </c>
      <c r="C10" s="22">
        <v>515840</v>
      </c>
      <c r="D10" s="22">
        <v>511230</v>
      </c>
      <c r="E10" s="22">
        <v>583910</v>
      </c>
      <c r="F10" s="22">
        <v>818930</v>
      </c>
      <c r="G10" s="22">
        <v>958770</v>
      </c>
      <c r="H10" s="22">
        <v>1078830</v>
      </c>
      <c r="I10" s="22">
        <v>1213800</v>
      </c>
      <c r="J10" s="22">
        <v>1029290</v>
      </c>
      <c r="K10" s="22">
        <v>866990</v>
      </c>
      <c r="L10" s="22">
        <v>853790</v>
      </c>
      <c r="M10" s="22">
        <v>567160</v>
      </c>
      <c r="N10" s="22">
        <v>9492670</v>
      </c>
    </row>
    <row r="13" spans="1:14">
      <c r="A13" s="56" t="s">
        <v>174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</sheetData>
  <mergeCells count="3">
    <mergeCell ref="A1:L1"/>
    <mergeCell ref="A3:N3"/>
    <mergeCell ref="A13:N13"/>
  </mergeCells>
  <pageMargins left="0.25" right="0.25" top="0.75" bottom="0.75" header="0.3" footer="0.3"/>
  <pageSetup paperSize="9" scale="74" fitToHeight="0" orientation="landscape" r:id="rId1"/>
  <headerFooter alignWithMargins="0">
    <oddFooter>Σελίδα &amp;P από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93"/>
  <sheetViews>
    <sheetView topLeftCell="A61" zoomScaleNormal="100" workbookViewId="0">
      <selection activeCell="E38" sqref="E38"/>
    </sheetView>
  </sheetViews>
  <sheetFormatPr defaultColWidth="6.85546875" defaultRowHeight="12.75" customHeight="1"/>
  <cols>
    <col min="1" max="1" width="40.28515625" style="2" customWidth="1"/>
    <col min="2" max="13" width="10.7109375" style="19" customWidth="1"/>
    <col min="14" max="14" width="15.7109375" style="19" customWidth="1"/>
    <col min="15" max="15" width="34.5703125" style="2" customWidth="1"/>
    <col min="16" max="16384" width="6.85546875" style="2"/>
  </cols>
  <sheetData>
    <row r="1" spans="1:15" ht="27.75" customHeight="1">
      <c r="A1" s="52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 t="s">
        <v>14</v>
      </c>
      <c r="O1" s="21">
        <v>2019</v>
      </c>
    </row>
    <row r="3" spans="1:15" ht="18">
      <c r="A3" s="54" t="s">
        <v>206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2.75" customHeight="1">
      <c r="A4" s="1" t="s">
        <v>207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5" ht="12.75" customHeight="1">
      <c r="A5" s="37" t="s">
        <v>208</v>
      </c>
      <c r="B5" s="38">
        <v>6016020</v>
      </c>
      <c r="C5" s="38">
        <v>6808650</v>
      </c>
      <c r="D5" s="38">
        <v>9107170</v>
      </c>
      <c r="E5" s="38">
        <v>8441800</v>
      </c>
      <c r="F5" s="38">
        <v>6676820</v>
      </c>
      <c r="G5" s="38">
        <v>2647130</v>
      </c>
      <c r="H5" s="38">
        <v>4661800</v>
      </c>
      <c r="I5" s="38">
        <v>3324870</v>
      </c>
      <c r="J5" s="38">
        <v>6597900</v>
      </c>
      <c r="K5" s="38">
        <v>5166860</v>
      </c>
      <c r="L5" s="38">
        <v>6305130</v>
      </c>
      <c r="M5" s="38">
        <v>8413870</v>
      </c>
      <c r="N5" s="38">
        <v>74168020</v>
      </c>
    </row>
    <row r="6" spans="1:15" ht="12.75" customHeight="1">
      <c r="A6" s="1" t="s">
        <v>209</v>
      </c>
      <c r="B6" s="22">
        <v>848810</v>
      </c>
      <c r="C6" s="22">
        <v>751460</v>
      </c>
      <c r="D6" s="22">
        <v>1739500</v>
      </c>
      <c r="E6" s="22">
        <v>1783890</v>
      </c>
      <c r="F6" s="22">
        <v>1388470</v>
      </c>
      <c r="G6" s="22">
        <v>519900</v>
      </c>
      <c r="H6" s="22">
        <v>839170</v>
      </c>
      <c r="I6" s="22">
        <v>553510</v>
      </c>
      <c r="J6" s="22">
        <v>982280</v>
      </c>
      <c r="K6" s="22">
        <v>687520</v>
      </c>
      <c r="L6" s="22">
        <v>1202730</v>
      </c>
      <c r="M6" s="22">
        <v>1290130</v>
      </c>
      <c r="N6" s="22">
        <v>12587370</v>
      </c>
    </row>
    <row r="7" spans="1:15" ht="12.75" customHeight="1">
      <c r="A7" s="1" t="s">
        <v>210</v>
      </c>
      <c r="B7" s="22">
        <v>318020</v>
      </c>
      <c r="C7" s="22">
        <v>446990</v>
      </c>
      <c r="D7" s="22">
        <v>559680</v>
      </c>
      <c r="E7" s="22">
        <v>485770</v>
      </c>
      <c r="F7" s="22">
        <v>427020</v>
      </c>
      <c r="G7" s="22">
        <v>190370</v>
      </c>
      <c r="H7" s="22">
        <v>184060</v>
      </c>
      <c r="I7" s="22">
        <v>311310</v>
      </c>
      <c r="J7" s="22">
        <v>424570</v>
      </c>
      <c r="K7" s="22">
        <v>279550</v>
      </c>
      <c r="L7" s="22">
        <v>328630</v>
      </c>
      <c r="M7" s="22">
        <v>409860</v>
      </c>
      <c r="N7" s="22">
        <v>4365830</v>
      </c>
    </row>
    <row r="8" spans="1:15" ht="12.75" customHeight="1">
      <c r="A8" s="1" t="s">
        <v>211</v>
      </c>
      <c r="B8" s="22">
        <v>238510</v>
      </c>
      <c r="C8" s="22">
        <v>353500</v>
      </c>
      <c r="D8" s="22">
        <v>373060</v>
      </c>
      <c r="E8" s="22">
        <v>499590</v>
      </c>
      <c r="F8" s="22">
        <v>481180</v>
      </c>
      <c r="G8" s="22">
        <v>409170</v>
      </c>
      <c r="H8" s="22">
        <v>492290</v>
      </c>
      <c r="I8" s="22">
        <v>316610</v>
      </c>
      <c r="J8" s="22">
        <v>449990</v>
      </c>
      <c r="K8" s="22">
        <v>429870</v>
      </c>
      <c r="L8" s="22">
        <v>390850</v>
      </c>
      <c r="M8" s="22">
        <v>453500</v>
      </c>
      <c r="N8" s="22">
        <v>4888120</v>
      </c>
    </row>
    <row r="9" spans="1:15" ht="12.75" customHeight="1">
      <c r="A9" s="1" t="s">
        <v>212</v>
      </c>
      <c r="B9" s="22">
        <v>1000</v>
      </c>
      <c r="C9" s="22">
        <v>29790</v>
      </c>
      <c r="D9" s="22">
        <v>37830</v>
      </c>
      <c r="E9" s="22">
        <v>39790</v>
      </c>
      <c r="F9" s="22">
        <v>7060</v>
      </c>
      <c r="G9" s="22"/>
      <c r="H9" s="22"/>
      <c r="I9" s="22">
        <v>13220</v>
      </c>
      <c r="J9" s="22">
        <v>3290</v>
      </c>
      <c r="K9" s="22"/>
      <c r="L9" s="22">
        <v>2890</v>
      </c>
      <c r="M9" s="22"/>
      <c r="N9" s="22">
        <v>134870</v>
      </c>
    </row>
    <row r="10" spans="1:15" ht="12.75" customHeight="1">
      <c r="A10" s="1" t="s">
        <v>213</v>
      </c>
      <c r="B10" s="22">
        <v>1812420</v>
      </c>
      <c r="C10" s="22">
        <v>2757930</v>
      </c>
      <c r="D10" s="22">
        <v>2684100</v>
      </c>
      <c r="E10" s="22">
        <v>2743720</v>
      </c>
      <c r="F10" s="22">
        <v>2946530</v>
      </c>
      <c r="G10" s="22">
        <v>2280290</v>
      </c>
      <c r="H10" s="22">
        <v>2365940</v>
      </c>
      <c r="I10" s="22">
        <v>1423850</v>
      </c>
      <c r="J10" s="22">
        <v>2145360</v>
      </c>
      <c r="K10" s="22">
        <v>2112290</v>
      </c>
      <c r="L10" s="22">
        <v>1709950</v>
      </c>
      <c r="M10" s="22">
        <v>2169580</v>
      </c>
      <c r="N10" s="22">
        <v>27151960</v>
      </c>
    </row>
    <row r="11" spans="1:15" ht="12.75" customHeight="1">
      <c r="A11" s="1" t="s">
        <v>214</v>
      </c>
      <c r="B11" s="22">
        <v>309650</v>
      </c>
      <c r="C11" s="22">
        <v>121310</v>
      </c>
      <c r="D11" s="22">
        <v>163720</v>
      </c>
      <c r="E11" s="22">
        <v>281750</v>
      </c>
      <c r="F11" s="22">
        <v>268430</v>
      </c>
      <c r="G11" s="22">
        <v>229330</v>
      </c>
      <c r="H11" s="22">
        <v>249680</v>
      </c>
      <c r="I11" s="22">
        <v>192990</v>
      </c>
      <c r="J11" s="22">
        <v>235030</v>
      </c>
      <c r="K11" s="22">
        <v>229410</v>
      </c>
      <c r="L11" s="22">
        <v>202680</v>
      </c>
      <c r="M11" s="22">
        <v>215470</v>
      </c>
      <c r="N11" s="22">
        <v>2699450</v>
      </c>
    </row>
    <row r="12" spans="1:15" ht="12.75" customHeight="1">
      <c r="A12" s="1" t="s">
        <v>215</v>
      </c>
      <c r="B12" s="22">
        <v>35320</v>
      </c>
      <c r="C12" s="22">
        <v>29800</v>
      </c>
      <c r="D12" s="22">
        <v>56870</v>
      </c>
      <c r="E12" s="22">
        <v>15720</v>
      </c>
      <c r="F12" s="22">
        <v>48390</v>
      </c>
      <c r="G12" s="22">
        <v>8090</v>
      </c>
      <c r="H12" s="22">
        <v>10540</v>
      </c>
      <c r="I12" s="22">
        <v>14670</v>
      </c>
      <c r="J12" s="22">
        <v>60240</v>
      </c>
      <c r="K12" s="22">
        <v>8690</v>
      </c>
      <c r="L12" s="22">
        <v>14900</v>
      </c>
      <c r="M12" s="22">
        <v>15800</v>
      </c>
      <c r="N12" s="22">
        <v>319030</v>
      </c>
    </row>
    <row r="13" spans="1:15" ht="12.75" customHeight="1">
      <c r="A13" s="1" t="s">
        <v>216</v>
      </c>
      <c r="B13" s="22">
        <v>61120</v>
      </c>
      <c r="C13" s="22"/>
      <c r="D13" s="22"/>
      <c r="E13" s="22"/>
      <c r="F13" s="22"/>
      <c r="G13" s="22">
        <v>754650</v>
      </c>
      <c r="H13" s="22"/>
      <c r="I13" s="22"/>
      <c r="J13" s="22"/>
      <c r="K13" s="22"/>
      <c r="L13" s="22"/>
      <c r="M13" s="22"/>
      <c r="N13" s="22">
        <v>815770</v>
      </c>
    </row>
    <row r="14" spans="1:15" ht="12.75" customHeight="1">
      <c r="A14" s="40" t="s">
        <v>217</v>
      </c>
      <c r="B14" s="39">
        <v>2722670</v>
      </c>
      <c r="C14" s="39">
        <v>1649230</v>
      </c>
      <c r="D14" s="39">
        <v>2892630</v>
      </c>
      <c r="E14" s="39">
        <v>1605520</v>
      </c>
      <c r="F14" s="39">
        <v>3344430</v>
      </c>
      <c r="G14" s="39">
        <v>2231360</v>
      </c>
      <c r="H14" s="39">
        <v>1802600</v>
      </c>
      <c r="I14" s="39">
        <v>4030560</v>
      </c>
      <c r="J14" s="39">
        <v>2957830</v>
      </c>
      <c r="K14" s="39">
        <v>2423910</v>
      </c>
      <c r="L14" s="39">
        <v>2125720</v>
      </c>
      <c r="M14" s="39">
        <v>2910950</v>
      </c>
      <c r="N14" s="39">
        <v>30697410</v>
      </c>
    </row>
    <row r="15" spans="1:15" ht="12.75" customHeight="1">
      <c r="A15" s="1" t="s">
        <v>218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>
        <v>0</v>
      </c>
    </row>
    <row r="16" spans="1:15" ht="12.75" customHeight="1">
      <c r="A16" s="1" t="s">
        <v>219</v>
      </c>
      <c r="B16" s="22">
        <v>12363540</v>
      </c>
      <c r="C16" s="22">
        <v>12948660</v>
      </c>
      <c r="D16" s="22">
        <v>17614560</v>
      </c>
      <c r="E16" s="22">
        <v>15897550</v>
      </c>
      <c r="F16" s="22">
        <v>15588330</v>
      </c>
      <c r="G16" s="22">
        <v>9270290</v>
      </c>
      <c r="H16" s="22">
        <v>10606080</v>
      </c>
      <c r="I16" s="22">
        <v>10181590</v>
      </c>
      <c r="J16" s="22">
        <v>13856490</v>
      </c>
      <c r="K16" s="22">
        <v>11338100</v>
      </c>
      <c r="L16" s="22">
        <v>12283480</v>
      </c>
      <c r="M16" s="22">
        <v>15879160</v>
      </c>
      <c r="N16" s="22">
        <v>157827830</v>
      </c>
    </row>
    <row r="17" spans="1:15" ht="12.75" customHeight="1">
      <c r="A17" s="1" t="s">
        <v>220</v>
      </c>
      <c r="B17" s="22"/>
      <c r="C17" s="22">
        <v>2502150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>
        <v>2502150</v>
      </c>
    </row>
    <row r="18" spans="1:15" ht="12.75" customHeight="1">
      <c r="A18" s="1" t="s">
        <v>221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>
        <v>26950</v>
      </c>
      <c r="N18" s="22">
        <v>26950</v>
      </c>
    </row>
    <row r="19" spans="1:15" ht="12.75" customHeight="1">
      <c r="A19" s="1" t="s">
        <v>222</v>
      </c>
      <c r="B19" s="22"/>
      <c r="C19" s="22">
        <v>2502150</v>
      </c>
      <c r="D19" s="22"/>
      <c r="E19" s="22"/>
      <c r="F19" s="22"/>
      <c r="G19" s="22"/>
      <c r="H19" s="22"/>
      <c r="I19" s="22"/>
      <c r="J19" s="22"/>
      <c r="K19" s="22"/>
      <c r="L19" s="22"/>
      <c r="M19" s="22">
        <v>26950</v>
      </c>
      <c r="N19" s="22">
        <v>2529100</v>
      </c>
    </row>
    <row r="20" spans="1:15" ht="12.75" customHeight="1">
      <c r="A20" s="1" t="s">
        <v>223</v>
      </c>
      <c r="B20" s="22">
        <v>12363540</v>
      </c>
      <c r="C20" s="22">
        <v>15450810</v>
      </c>
      <c r="D20" s="22">
        <v>17614560</v>
      </c>
      <c r="E20" s="22">
        <v>15897550</v>
      </c>
      <c r="F20" s="22">
        <v>15588330</v>
      </c>
      <c r="G20" s="22">
        <v>9270290</v>
      </c>
      <c r="H20" s="22">
        <v>10606080</v>
      </c>
      <c r="I20" s="22">
        <v>10181590</v>
      </c>
      <c r="J20" s="22">
        <v>13856490</v>
      </c>
      <c r="K20" s="22">
        <v>11338100</v>
      </c>
      <c r="L20" s="22">
        <v>12283480</v>
      </c>
      <c r="M20" s="22">
        <v>15906110</v>
      </c>
      <c r="N20" s="22">
        <v>160356930</v>
      </c>
    </row>
    <row r="21" spans="1:15" ht="12.75" customHeight="1">
      <c r="A21" s="35" t="s">
        <v>291</v>
      </c>
      <c r="B21" s="36">
        <f>SUM(B6:B13)</f>
        <v>3624850</v>
      </c>
      <c r="C21" s="36">
        <f t="shared" ref="C21:N21" si="0">SUM(C6:C13)</f>
        <v>4490780</v>
      </c>
      <c r="D21" s="36">
        <f t="shared" si="0"/>
        <v>5614760</v>
      </c>
      <c r="E21" s="36">
        <f t="shared" si="0"/>
        <v>5850230</v>
      </c>
      <c r="F21" s="36">
        <f t="shared" si="0"/>
        <v>5567080</v>
      </c>
      <c r="G21" s="36">
        <f t="shared" si="0"/>
        <v>4391800</v>
      </c>
      <c r="H21" s="36">
        <f t="shared" si="0"/>
        <v>4141680</v>
      </c>
      <c r="I21" s="36">
        <f t="shared" si="0"/>
        <v>2826160</v>
      </c>
      <c r="J21" s="36">
        <f t="shared" si="0"/>
        <v>4300760</v>
      </c>
      <c r="K21" s="36">
        <f t="shared" si="0"/>
        <v>3747330</v>
      </c>
      <c r="L21" s="36">
        <f t="shared" si="0"/>
        <v>3852630</v>
      </c>
      <c r="M21" s="36">
        <f t="shared" si="0"/>
        <v>4554340</v>
      </c>
      <c r="N21" s="36">
        <f t="shared" si="0"/>
        <v>52962400</v>
      </c>
    </row>
    <row r="22" spans="1:15" ht="12.75" customHeight="1">
      <c r="A22" s="35" t="s">
        <v>292</v>
      </c>
      <c r="B22" s="36">
        <f>B5+B21</f>
        <v>9640870</v>
      </c>
      <c r="C22" s="36">
        <f t="shared" ref="C22:N22" si="1">C5+C21</f>
        <v>11299430</v>
      </c>
      <c r="D22" s="36">
        <f t="shared" si="1"/>
        <v>14721930</v>
      </c>
      <c r="E22" s="36">
        <f t="shared" si="1"/>
        <v>14292030</v>
      </c>
      <c r="F22" s="36">
        <f t="shared" si="1"/>
        <v>12243900</v>
      </c>
      <c r="G22" s="36">
        <f t="shared" si="1"/>
        <v>7038930</v>
      </c>
      <c r="H22" s="36">
        <f t="shared" si="1"/>
        <v>8803480</v>
      </c>
      <c r="I22" s="36">
        <f t="shared" si="1"/>
        <v>6151030</v>
      </c>
      <c r="J22" s="36">
        <f t="shared" si="1"/>
        <v>10898660</v>
      </c>
      <c r="K22" s="36">
        <f t="shared" si="1"/>
        <v>8914190</v>
      </c>
      <c r="L22" s="36">
        <f t="shared" si="1"/>
        <v>10157760</v>
      </c>
      <c r="M22" s="36">
        <f t="shared" si="1"/>
        <v>12968210</v>
      </c>
      <c r="N22" s="36">
        <f t="shared" si="1"/>
        <v>127130420</v>
      </c>
    </row>
    <row r="26" spans="1:15" ht="18">
      <c r="A26" s="54" t="s">
        <v>224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ht="12.75" customHeight="1">
      <c r="A27" s="1" t="s">
        <v>207</v>
      </c>
      <c r="B27" s="22" t="s">
        <v>0</v>
      </c>
      <c r="C27" s="22" t="s">
        <v>1</v>
      </c>
      <c r="D27" s="22" t="s">
        <v>2</v>
      </c>
      <c r="E27" s="22" t="s">
        <v>3</v>
      </c>
      <c r="F27" s="22" t="s">
        <v>55</v>
      </c>
      <c r="G27" s="22" t="s">
        <v>5</v>
      </c>
      <c r="H27" s="22" t="s">
        <v>6</v>
      </c>
      <c r="I27" s="22" t="s">
        <v>7</v>
      </c>
      <c r="J27" s="22" t="s">
        <v>8</v>
      </c>
      <c r="K27" s="22" t="s">
        <v>9</v>
      </c>
      <c r="L27" s="22" t="s">
        <v>10</v>
      </c>
      <c r="M27" s="22" t="s">
        <v>11</v>
      </c>
      <c r="N27" s="22" t="s">
        <v>12</v>
      </c>
      <c r="O27" s="1" t="s">
        <v>225</v>
      </c>
    </row>
    <row r="28" spans="1:15" ht="12.75" customHeight="1">
      <c r="A28" s="1" t="s">
        <v>226</v>
      </c>
      <c r="B28" s="22"/>
      <c r="C28" s="22"/>
      <c r="D28" s="22"/>
      <c r="E28" s="22"/>
      <c r="F28" s="22"/>
      <c r="G28" s="22">
        <v>25450</v>
      </c>
      <c r="H28" s="22"/>
      <c r="I28" s="22"/>
      <c r="J28" s="22"/>
      <c r="K28" s="22">
        <v>41990</v>
      </c>
      <c r="L28" s="22"/>
      <c r="M28" s="22">
        <v>390130</v>
      </c>
      <c r="N28" s="22">
        <v>457570</v>
      </c>
      <c r="O28" s="1" t="s">
        <v>227</v>
      </c>
    </row>
    <row r="29" spans="1:15" ht="12.75" customHeight="1">
      <c r="A29" s="1" t="s">
        <v>226</v>
      </c>
      <c r="B29" s="22"/>
      <c r="C29" s="22"/>
      <c r="D29" s="22"/>
      <c r="E29" s="22"/>
      <c r="F29" s="22">
        <v>18130</v>
      </c>
      <c r="G29" s="22"/>
      <c r="H29" s="22"/>
      <c r="I29" s="22"/>
      <c r="J29" s="22"/>
      <c r="K29" s="22"/>
      <c r="L29" s="22"/>
      <c r="M29" s="22"/>
      <c r="N29" s="22">
        <v>18130</v>
      </c>
      <c r="O29" s="1" t="s">
        <v>228</v>
      </c>
    </row>
    <row r="30" spans="1:15" ht="12.75" customHeight="1">
      <c r="A30" s="1" t="s">
        <v>226</v>
      </c>
      <c r="B30" s="22"/>
      <c r="C30" s="22"/>
      <c r="D30" s="22"/>
      <c r="E30" s="22"/>
      <c r="F30" s="22">
        <v>28740</v>
      </c>
      <c r="G30" s="22">
        <v>13020</v>
      </c>
      <c r="H30" s="22"/>
      <c r="I30" s="22"/>
      <c r="J30" s="22"/>
      <c r="K30" s="22"/>
      <c r="L30" s="22"/>
      <c r="M30" s="22"/>
      <c r="N30" s="22">
        <v>41760</v>
      </c>
      <c r="O30" s="1" t="s">
        <v>229</v>
      </c>
    </row>
    <row r="31" spans="1:15" ht="12.75" customHeight="1">
      <c r="A31" s="1" t="s">
        <v>226</v>
      </c>
      <c r="B31" s="22"/>
      <c r="C31" s="22"/>
      <c r="D31" s="22">
        <v>15050</v>
      </c>
      <c r="E31" s="22">
        <v>28650</v>
      </c>
      <c r="F31" s="22"/>
      <c r="G31" s="22"/>
      <c r="H31" s="22"/>
      <c r="I31" s="22"/>
      <c r="J31" s="22"/>
      <c r="K31" s="22"/>
      <c r="L31" s="22"/>
      <c r="M31" s="22"/>
      <c r="N31" s="22">
        <v>43700</v>
      </c>
      <c r="O31" s="1" t="s">
        <v>230</v>
      </c>
    </row>
    <row r="32" spans="1:15" ht="12.75" customHeight="1">
      <c r="A32" s="1" t="s">
        <v>226</v>
      </c>
      <c r="B32" s="22"/>
      <c r="C32" s="22"/>
      <c r="D32" s="22">
        <v>38530</v>
      </c>
      <c r="E32" s="22"/>
      <c r="F32" s="22"/>
      <c r="G32" s="22"/>
      <c r="H32" s="22"/>
      <c r="I32" s="22"/>
      <c r="J32" s="22"/>
      <c r="K32" s="22"/>
      <c r="L32" s="22"/>
      <c r="M32" s="22"/>
      <c r="N32" s="22">
        <v>38530</v>
      </c>
      <c r="O32" s="1" t="s">
        <v>231</v>
      </c>
    </row>
    <row r="33" spans="1:15" ht="12.75" customHeight="1">
      <c r="A33" s="1" t="s">
        <v>226</v>
      </c>
      <c r="B33" s="22">
        <v>61070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>
        <v>61070</v>
      </c>
      <c r="O33" s="1" t="s">
        <v>232</v>
      </c>
    </row>
    <row r="34" spans="1:15" ht="12.75" customHeight="1">
      <c r="A34" s="1" t="s">
        <v>226</v>
      </c>
      <c r="B34" s="22">
        <v>1150710</v>
      </c>
      <c r="C34" s="22">
        <v>1477310</v>
      </c>
      <c r="D34" s="22">
        <v>802550</v>
      </c>
      <c r="E34" s="22">
        <v>630010</v>
      </c>
      <c r="F34" s="22">
        <v>871960</v>
      </c>
      <c r="G34" s="22">
        <v>987670</v>
      </c>
      <c r="H34" s="22">
        <v>1134320</v>
      </c>
      <c r="I34" s="22">
        <v>572650</v>
      </c>
      <c r="J34" s="22">
        <v>579590</v>
      </c>
      <c r="K34" s="22">
        <v>232860</v>
      </c>
      <c r="L34" s="22"/>
      <c r="M34" s="22"/>
      <c r="N34" s="22">
        <v>8439630</v>
      </c>
      <c r="O34" s="1" t="s">
        <v>233</v>
      </c>
    </row>
    <row r="35" spans="1:15" ht="12.75" customHeight="1">
      <c r="A35" s="1" t="s">
        <v>226</v>
      </c>
      <c r="B35" s="22">
        <v>1433860</v>
      </c>
      <c r="C35" s="22">
        <v>1608650</v>
      </c>
      <c r="D35" s="22">
        <v>1505590</v>
      </c>
      <c r="E35" s="22">
        <v>991000</v>
      </c>
      <c r="F35" s="22">
        <v>1612370</v>
      </c>
      <c r="G35" s="22">
        <v>1349020</v>
      </c>
      <c r="H35" s="22">
        <v>1103400</v>
      </c>
      <c r="I35" s="22">
        <v>315030</v>
      </c>
      <c r="J35" s="22">
        <v>740260</v>
      </c>
      <c r="K35" s="22">
        <v>555980</v>
      </c>
      <c r="L35" s="22"/>
      <c r="M35" s="22"/>
      <c r="N35" s="22">
        <v>11215160</v>
      </c>
      <c r="O35" s="1" t="s">
        <v>234</v>
      </c>
    </row>
    <row r="36" spans="1:15" ht="12.75" customHeight="1">
      <c r="A36" s="1" t="s">
        <v>235</v>
      </c>
      <c r="B36" s="22"/>
      <c r="C36" s="22"/>
      <c r="D36" s="22"/>
      <c r="E36" s="22">
        <v>22980</v>
      </c>
      <c r="F36" s="22"/>
      <c r="G36" s="22"/>
      <c r="H36" s="22"/>
      <c r="I36" s="22"/>
      <c r="J36" s="22"/>
      <c r="K36" s="22"/>
      <c r="L36" s="22"/>
      <c r="M36" s="22"/>
      <c r="N36" s="22">
        <v>22980</v>
      </c>
      <c r="O36" s="1" t="s">
        <v>236</v>
      </c>
    </row>
    <row r="37" spans="1:15" ht="12.75" customHeight="1">
      <c r="A37" s="1" t="s">
        <v>235</v>
      </c>
      <c r="B37" s="22">
        <v>3447420</v>
      </c>
      <c r="C37" s="22">
        <v>3555310</v>
      </c>
      <c r="D37" s="22">
        <v>3945210</v>
      </c>
      <c r="E37" s="22">
        <v>3543660</v>
      </c>
      <c r="F37" s="22">
        <v>3567340</v>
      </c>
      <c r="G37" s="22">
        <v>1853260</v>
      </c>
      <c r="H37" s="22">
        <v>2278940</v>
      </c>
      <c r="I37" s="22">
        <v>1216840</v>
      </c>
      <c r="J37" s="22">
        <v>3174860</v>
      </c>
      <c r="K37" s="22">
        <v>2292270</v>
      </c>
      <c r="L37" s="22">
        <v>2672710</v>
      </c>
      <c r="M37" s="22">
        <v>1433270</v>
      </c>
      <c r="N37" s="22">
        <v>32981090</v>
      </c>
      <c r="O37" s="1" t="s">
        <v>227</v>
      </c>
    </row>
    <row r="38" spans="1:15" ht="12.75" customHeight="1">
      <c r="A38" s="1" t="s">
        <v>237</v>
      </c>
      <c r="B38" s="22"/>
      <c r="C38" s="22"/>
      <c r="D38" s="22">
        <v>-13950</v>
      </c>
      <c r="E38" s="22">
        <v>-20240</v>
      </c>
      <c r="F38" s="22">
        <v>-6590</v>
      </c>
      <c r="G38" s="22">
        <v>-23540</v>
      </c>
      <c r="H38" s="22">
        <v>-9300</v>
      </c>
      <c r="I38" s="22">
        <v>-6470</v>
      </c>
      <c r="J38" s="22">
        <v>-26720</v>
      </c>
      <c r="K38" s="22">
        <v>-21570</v>
      </c>
      <c r="L38" s="22">
        <v>-9830</v>
      </c>
      <c r="M38" s="22"/>
      <c r="N38" s="22">
        <v>-138210</v>
      </c>
      <c r="O38" s="1" t="s">
        <v>227</v>
      </c>
    </row>
    <row r="39" spans="1:15" ht="12.75" customHeight="1">
      <c r="A39" s="1" t="s">
        <v>12</v>
      </c>
      <c r="B39" s="22">
        <v>6093060</v>
      </c>
      <c r="C39" s="22">
        <v>6641270</v>
      </c>
      <c r="D39" s="22">
        <v>6292980</v>
      </c>
      <c r="E39" s="22">
        <v>5196060</v>
      </c>
      <c r="F39" s="22">
        <v>6091950</v>
      </c>
      <c r="G39" s="22">
        <v>4204880</v>
      </c>
      <c r="H39" s="22">
        <v>4507360</v>
      </c>
      <c r="I39" s="22">
        <v>2098050</v>
      </c>
      <c r="J39" s="22">
        <v>4467990</v>
      </c>
      <c r="K39" s="22">
        <v>3101530</v>
      </c>
      <c r="L39" s="22">
        <v>2662880</v>
      </c>
      <c r="M39" s="22">
        <v>1823400</v>
      </c>
      <c r="N39" s="22">
        <v>53181410</v>
      </c>
      <c r="O39" s="1"/>
    </row>
    <row r="40" spans="1:15" ht="12.75" customHeight="1">
      <c r="A40" s="71" t="s">
        <v>314</v>
      </c>
      <c r="B40" s="72">
        <f>SUM(B28:B35)</f>
        <v>2645640</v>
      </c>
      <c r="C40" s="72">
        <f t="shared" ref="C40:N40" si="2">SUM(C28:C35)</f>
        <v>3085960</v>
      </c>
      <c r="D40" s="72">
        <f t="shared" si="2"/>
        <v>2361720</v>
      </c>
      <c r="E40" s="72">
        <f t="shared" si="2"/>
        <v>1649660</v>
      </c>
      <c r="F40" s="72">
        <f t="shared" si="2"/>
        <v>2531200</v>
      </c>
      <c r="G40" s="72">
        <f t="shared" si="2"/>
        <v>2375160</v>
      </c>
      <c r="H40" s="72">
        <f t="shared" si="2"/>
        <v>2237720</v>
      </c>
      <c r="I40" s="72">
        <f t="shared" si="2"/>
        <v>887680</v>
      </c>
      <c r="J40" s="72">
        <f t="shared" si="2"/>
        <v>1319850</v>
      </c>
      <c r="K40" s="72">
        <f t="shared" si="2"/>
        <v>830830</v>
      </c>
      <c r="L40" s="72">
        <f t="shared" si="2"/>
        <v>0</v>
      </c>
      <c r="M40" s="72">
        <f t="shared" si="2"/>
        <v>390130</v>
      </c>
      <c r="N40" s="72">
        <f t="shared" si="2"/>
        <v>20315550</v>
      </c>
    </row>
    <row r="41" spans="1:15" ht="12.75" customHeight="1">
      <c r="A41" s="71" t="s">
        <v>313</v>
      </c>
      <c r="B41" s="72">
        <f>SUM(B36:B38)</f>
        <v>3447420</v>
      </c>
      <c r="C41" s="72">
        <f t="shared" ref="C41:N41" si="3">SUM(C36:C38)</f>
        <v>3555310</v>
      </c>
      <c r="D41" s="72">
        <f t="shared" si="3"/>
        <v>3931260</v>
      </c>
      <c r="E41" s="72">
        <f t="shared" si="3"/>
        <v>3546400</v>
      </c>
      <c r="F41" s="72">
        <f t="shared" si="3"/>
        <v>3560750</v>
      </c>
      <c r="G41" s="72">
        <f t="shared" si="3"/>
        <v>1829720</v>
      </c>
      <c r="H41" s="72">
        <f t="shared" si="3"/>
        <v>2269640</v>
      </c>
      <c r="I41" s="72">
        <f t="shared" si="3"/>
        <v>1210370</v>
      </c>
      <c r="J41" s="72">
        <f t="shared" si="3"/>
        <v>3148140</v>
      </c>
      <c r="K41" s="72">
        <f t="shared" si="3"/>
        <v>2270700</v>
      </c>
      <c r="L41" s="72">
        <f t="shared" si="3"/>
        <v>2662880</v>
      </c>
      <c r="M41" s="72">
        <f t="shared" si="3"/>
        <v>1433270</v>
      </c>
      <c r="N41" s="72">
        <f t="shared" si="3"/>
        <v>32865860</v>
      </c>
    </row>
    <row r="45" spans="1:15" ht="18">
      <c r="A45" s="54" t="s">
        <v>238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</row>
    <row r="46" spans="1:15" ht="12.75" customHeight="1">
      <c r="A46" s="1" t="s">
        <v>207</v>
      </c>
      <c r="B46" s="22" t="s">
        <v>0</v>
      </c>
      <c r="C46" s="22" t="s">
        <v>1</v>
      </c>
      <c r="D46" s="22" t="s">
        <v>2</v>
      </c>
      <c r="E46" s="22" t="s">
        <v>3</v>
      </c>
      <c r="F46" s="22" t="s">
        <v>55</v>
      </c>
      <c r="G46" s="22" t="s">
        <v>5</v>
      </c>
      <c r="H46" s="22" t="s">
        <v>6</v>
      </c>
      <c r="I46" s="22" t="s">
        <v>7</v>
      </c>
      <c r="J46" s="22" t="s">
        <v>8</v>
      </c>
      <c r="K46" s="22" t="s">
        <v>9</v>
      </c>
      <c r="L46" s="22" t="s">
        <v>10</v>
      </c>
      <c r="M46" s="22" t="s">
        <v>11</v>
      </c>
      <c r="N46" s="22" t="s">
        <v>12</v>
      </c>
    </row>
    <row r="47" spans="1:15" ht="12.75" customHeight="1">
      <c r="A47" s="1" t="s">
        <v>239</v>
      </c>
      <c r="B47" s="22">
        <v>49070</v>
      </c>
      <c r="C47" s="22">
        <v>66520</v>
      </c>
      <c r="D47" s="22">
        <v>58580</v>
      </c>
      <c r="E47" s="22">
        <v>64730</v>
      </c>
      <c r="F47" s="22">
        <v>46970</v>
      </c>
      <c r="G47" s="22">
        <v>39740</v>
      </c>
      <c r="H47" s="22">
        <v>50670</v>
      </c>
      <c r="I47" s="22"/>
      <c r="J47" s="22">
        <v>82220</v>
      </c>
      <c r="K47" s="22">
        <v>38080</v>
      </c>
      <c r="L47" s="22">
        <v>90650</v>
      </c>
      <c r="M47" s="22">
        <v>65460</v>
      </c>
      <c r="N47" s="22">
        <v>652690</v>
      </c>
    </row>
    <row r="48" spans="1:15" ht="12.75" customHeight="1">
      <c r="A48" s="1" t="s">
        <v>240</v>
      </c>
      <c r="B48" s="22"/>
      <c r="C48" s="22">
        <v>9850</v>
      </c>
      <c r="D48" s="22">
        <v>7050</v>
      </c>
      <c r="E48" s="22">
        <v>6170</v>
      </c>
      <c r="F48" s="22">
        <v>3420</v>
      </c>
      <c r="G48" s="22">
        <v>3910</v>
      </c>
      <c r="H48" s="22"/>
      <c r="I48" s="22"/>
      <c r="J48" s="22"/>
      <c r="K48" s="22">
        <v>14760</v>
      </c>
      <c r="L48" s="22">
        <v>23730</v>
      </c>
      <c r="M48" s="22"/>
      <c r="N48" s="22">
        <v>68890</v>
      </c>
    </row>
    <row r="49" spans="1:14" ht="12.75" customHeight="1">
      <c r="A49" s="1" t="s">
        <v>241</v>
      </c>
      <c r="B49" s="22">
        <v>205980</v>
      </c>
      <c r="C49" s="22">
        <v>251280</v>
      </c>
      <c r="D49" s="22">
        <v>294990</v>
      </c>
      <c r="E49" s="22">
        <v>289790</v>
      </c>
      <c r="F49" s="22">
        <v>194220</v>
      </c>
      <c r="G49" s="22">
        <v>171660</v>
      </c>
      <c r="H49" s="22">
        <v>168700</v>
      </c>
      <c r="I49" s="22">
        <v>80110</v>
      </c>
      <c r="J49" s="22">
        <v>190410</v>
      </c>
      <c r="K49" s="22">
        <v>277110</v>
      </c>
      <c r="L49" s="22">
        <v>244940</v>
      </c>
      <c r="M49" s="22">
        <v>10860</v>
      </c>
      <c r="N49" s="22">
        <v>2380050</v>
      </c>
    </row>
    <row r="50" spans="1:14" ht="12.75" customHeight="1">
      <c r="A50" s="1" t="s">
        <v>242</v>
      </c>
      <c r="B50" s="22">
        <v>25120</v>
      </c>
      <c r="C50" s="22">
        <v>13460</v>
      </c>
      <c r="D50" s="22">
        <v>21440</v>
      </c>
      <c r="E50" s="22">
        <v>13140</v>
      </c>
      <c r="F50" s="22">
        <v>24600</v>
      </c>
      <c r="G50" s="22">
        <v>22350</v>
      </c>
      <c r="H50" s="22">
        <v>22480</v>
      </c>
      <c r="I50" s="22"/>
      <c r="J50" s="22">
        <v>38960</v>
      </c>
      <c r="K50" s="22">
        <v>13520</v>
      </c>
      <c r="L50" s="22">
        <v>23100</v>
      </c>
      <c r="M50" s="22">
        <v>12250</v>
      </c>
      <c r="N50" s="22">
        <v>230420</v>
      </c>
    </row>
    <row r="51" spans="1:14" ht="12.75" customHeight="1">
      <c r="A51" s="1" t="s">
        <v>243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>
        <v>0</v>
      </c>
    </row>
    <row r="52" spans="1:14" ht="12.75" customHeight="1">
      <c r="A52" s="1" t="s">
        <v>244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>
        <v>0</v>
      </c>
    </row>
    <row r="53" spans="1:14" ht="12.75" customHeight="1">
      <c r="A53" s="1" t="s">
        <v>245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>
        <v>0</v>
      </c>
    </row>
    <row r="54" spans="1:14" ht="12.75" customHeight="1">
      <c r="A54" s="1" t="s">
        <v>246</v>
      </c>
      <c r="B54" s="22"/>
      <c r="C54" s="22"/>
      <c r="D54" s="22"/>
      <c r="E54" s="22">
        <v>1220</v>
      </c>
      <c r="F54" s="22"/>
      <c r="G54" s="22"/>
      <c r="H54" s="22"/>
      <c r="I54" s="22"/>
      <c r="J54" s="22"/>
      <c r="K54" s="22"/>
      <c r="L54" s="22">
        <v>1330</v>
      </c>
      <c r="M54" s="22"/>
      <c r="N54" s="22">
        <v>2550</v>
      </c>
    </row>
    <row r="55" spans="1:14" ht="12.75" customHeight="1">
      <c r="A55" s="1" t="s">
        <v>247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>
        <v>0</v>
      </c>
    </row>
    <row r="56" spans="1:14" ht="12.75" customHeight="1">
      <c r="A56" s="1" t="s">
        <v>248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>
        <v>0</v>
      </c>
    </row>
    <row r="57" spans="1:14" ht="12.75" customHeight="1">
      <c r="A57" s="1" t="s">
        <v>249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>
        <v>0</v>
      </c>
    </row>
    <row r="58" spans="1:14" ht="12.75" customHeight="1">
      <c r="A58" s="1" t="s">
        <v>250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>
        <v>0</v>
      </c>
    </row>
    <row r="59" spans="1:14" ht="12.75" customHeight="1">
      <c r="A59" s="1" t="s">
        <v>251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v>0</v>
      </c>
    </row>
    <row r="60" spans="1:14" ht="12.75" customHeight="1">
      <c r="A60" s="1" t="s">
        <v>252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>
        <v>0</v>
      </c>
    </row>
    <row r="61" spans="1:14" ht="12.75" customHeight="1">
      <c r="A61" s="1" t="s">
        <v>253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>
        <v>0</v>
      </c>
    </row>
    <row r="62" spans="1:14" ht="12.75" customHeight="1">
      <c r="A62" s="1" t="s">
        <v>254</v>
      </c>
      <c r="B62" s="22"/>
      <c r="C62" s="22">
        <v>950</v>
      </c>
      <c r="D62" s="22"/>
      <c r="E62" s="22">
        <v>1780</v>
      </c>
      <c r="F62" s="22"/>
      <c r="G62" s="22">
        <v>1150</v>
      </c>
      <c r="H62" s="22"/>
      <c r="I62" s="22"/>
      <c r="J62" s="22">
        <v>1330</v>
      </c>
      <c r="K62" s="22"/>
      <c r="L62" s="22">
        <v>1230</v>
      </c>
      <c r="M62" s="22"/>
      <c r="N62" s="22">
        <v>6440</v>
      </c>
    </row>
    <row r="63" spans="1:14" ht="12.75" customHeight="1">
      <c r="A63" s="1" t="s">
        <v>255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>
        <v>0</v>
      </c>
    </row>
    <row r="64" spans="1:14" ht="12.75" customHeight="1">
      <c r="A64" s="1" t="s">
        <v>256</v>
      </c>
      <c r="B64" s="22">
        <v>69250</v>
      </c>
      <c r="C64" s="22">
        <v>69720</v>
      </c>
      <c r="D64" s="22">
        <v>46820</v>
      </c>
      <c r="E64" s="22">
        <v>76190</v>
      </c>
      <c r="F64" s="22">
        <v>80500</v>
      </c>
      <c r="G64" s="22">
        <v>106040</v>
      </c>
      <c r="H64" s="22">
        <v>149480</v>
      </c>
      <c r="I64" s="22">
        <v>47070</v>
      </c>
      <c r="J64" s="22">
        <v>219040</v>
      </c>
      <c r="K64" s="22">
        <v>133400</v>
      </c>
      <c r="L64" s="22">
        <v>187870</v>
      </c>
      <c r="M64" s="22">
        <v>112660</v>
      </c>
      <c r="N64" s="22">
        <v>1298040</v>
      </c>
    </row>
    <row r="65" spans="1:14" ht="12.75" customHeight="1">
      <c r="A65" s="1" t="s">
        <v>257</v>
      </c>
      <c r="B65" s="22">
        <v>42980</v>
      </c>
      <c r="C65" s="22">
        <v>53050</v>
      </c>
      <c r="D65" s="22">
        <v>64620</v>
      </c>
      <c r="E65" s="22">
        <v>67010</v>
      </c>
      <c r="F65" s="22">
        <v>60630</v>
      </c>
      <c r="G65" s="22">
        <v>34850</v>
      </c>
      <c r="H65" s="22">
        <v>48140</v>
      </c>
      <c r="I65" s="22">
        <v>27580</v>
      </c>
      <c r="J65" s="22">
        <v>58300</v>
      </c>
      <c r="K65" s="22">
        <v>54800</v>
      </c>
      <c r="L65" s="22">
        <v>50770</v>
      </c>
      <c r="M65" s="22">
        <v>52680</v>
      </c>
      <c r="N65" s="22">
        <v>615410</v>
      </c>
    </row>
    <row r="66" spans="1:14" ht="12.75" customHeight="1">
      <c r="A66" s="1" t="s">
        <v>258</v>
      </c>
      <c r="B66" s="22">
        <v>81630</v>
      </c>
      <c r="C66" s="22">
        <v>82630</v>
      </c>
      <c r="D66" s="22">
        <v>77440</v>
      </c>
      <c r="E66" s="22">
        <v>76850</v>
      </c>
      <c r="F66" s="22">
        <v>68480</v>
      </c>
      <c r="G66" s="22">
        <v>83190</v>
      </c>
      <c r="H66" s="22">
        <v>55830</v>
      </c>
      <c r="I66" s="22">
        <v>20910</v>
      </c>
      <c r="J66" s="22">
        <v>61530</v>
      </c>
      <c r="K66" s="22">
        <v>70160</v>
      </c>
      <c r="L66" s="22">
        <v>90070</v>
      </c>
      <c r="M66" s="22">
        <v>97670</v>
      </c>
      <c r="N66" s="22">
        <v>866390</v>
      </c>
    </row>
    <row r="67" spans="1:14" ht="12.75" customHeight="1">
      <c r="A67" s="1" t="s">
        <v>259</v>
      </c>
      <c r="B67" s="22">
        <v>16370</v>
      </c>
      <c r="C67" s="22">
        <v>38670</v>
      </c>
      <c r="D67" s="22">
        <v>30880</v>
      </c>
      <c r="E67" s="22">
        <v>38910</v>
      </c>
      <c r="F67" s="22">
        <v>31710</v>
      </c>
      <c r="G67" s="22">
        <v>19170</v>
      </c>
      <c r="H67" s="22">
        <v>26430</v>
      </c>
      <c r="I67" s="22">
        <v>19610</v>
      </c>
      <c r="J67" s="22">
        <v>37090</v>
      </c>
      <c r="K67" s="22">
        <v>24560</v>
      </c>
      <c r="L67" s="22">
        <v>26520</v>
      </c>
      <c r="M67" s="22">
        <v>17280</v>
      </c>
      <c r="N67" s="22">
        <v>327200</v>
      </c>
    </row>
    <row r="68" spans="1:14" ht="12.75" customHeight="1">
      <c r="A68" s="1" t="s">
        <v>260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>
        <v>0</v>
      </c>
    </row>
    <row r="69" spans="1:14" ht="12.75" customHeight="1">
      <c r="A69" s="1" t="s">
        <v>261</v>
      </c>
      <c r="B69" s="22">
        <v>16900</v>
      </c>
      <c r="C69" s="22">
        <v>6500</v>
      </c>
      <c r="D69" s="22">
        <v>7040</v>
      </c>
      <c r="E69" s="22"/>
      <c r="F69" s="22"/>
      <c r="G69" s="22"/>
      <c r="H69" s="22"/>
      <c r="I69" s="22"/>
      <c r="J69" s="22"/>
      <c r="K69" s="22"/>
      <c r="L69" s="22"/>
      <c r="M69" s="22"/>
      <c r="N69" s="22">
        <v>30440</v>
      </c>
    </row>
    <row r="70" spans="1:14" ht="12.75" customHeight="1">
      <c r="A70" s="1" t="s">
        <v>262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>
        <v>0</v>
      </c>
    </row>
    <row r="71" spans="1:14" ht="12.75" customHeight="1">
      <c r="A71" s="1" t="s">
        <v>263</v>
      </c>
      <c r="B71" s="22">
        <v>23840</v>
      </c>
      <c r="C71" s="22">
        <v>16840</v>
      </c>
      <c r="D71" s="22">
        <v>15460</v>
      </c>
      <c r="E71" s="22">
        <v>35120</v>
      </c>
      <c r="F71" s="22">
        <v>17360</v>
      </c>
      <c r="G71" s="22">
        <v>15880</v>
      </c>
      <c r="H71" s="22">
        <v>17280</v>
      </c>
      <c r="I71" s="22"/>
      <c r="J71" s="22">
        <v>16600</v>
      </c>
      <c r="K71" s="22">
        <v>32820</v>
      </c>
      <c r="L71" s="22">
        <v>19680</v>
      </c>
      <c r="M71" s="22">
        <v>18850</v>
      </c>
      <c r="N71" s="22">
        <v>229730</v>
      </c>
    </row>
    <row r="72" spans="1:14" ht="12.75" customHeight="1">
      <c r="A72" s="1" t="s">
        <v>264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>
        <v>0</v>
      </c>
    </row>
    <row r="73" spans="1:14" ht="12.75" customHeight="1">
      <c r="A73" s="1" t="s">
        <v>265</v>
      </c>
      <c r="B73" s="22">
        <v>38130</v>
      </c>
      <c r="C73" s="22">
        <v>42390</v>
      </c>
      <c r="D73" s="22">
        <v>57310</v>
      </c>
      <c r="E73" s="22">
        <v>32660</v>
      </c>
      <c r="F73" s="22">
        <v>47990</v>
      </c>
      <c r="G73" s="22">
        <v>16040</v>
      </c>
      <c r="H73" s="22">
        <v>28030</v>
      </c>
      <c r="I73" s="22">
        <v>15650</v>
      </c>
      <c r="J73" s="22">
        <v>32730</v>
      </c>
      <c r="K73" s="22">
        <v>31450</v>
      </c>
      <c r="L73" s="22">
        <v>29030</v>
      </c>
      <c r="M73" s="22">
        <v>34580</v>
      </c>
      <c r="N73" s="22">
        <v>405990</v>
      </c>
    </row>
    <row r="74" spans="1:14" ht="12.75" customHeight="1">
      <c r="A74" s="1" t="s">
        <v>266</v>
      </c>
      <c r="B74" s="22">
        <v>67460</v>
      </c>
      <c r="C74" s="22">
        <v>61390</v>
      </c>
      <c r="D74" s="22">
        <v>72160</v>
      </c>
      <c r="E74" s="22">
        <v>72830</v>
      </c>
      <c r="F74" s="22">
        <v>112320</v>
      </c>
      <c r="G74" s="22">
        <v>59220</v>
      </c>
      <c r="H74" s="22">
        <v>37180</v>
      </c>
      <c r="I74" s="22">
        <v>10570</v>
      </c>
      <c r="J74" s="22">
        <v>60570</v>
      </c>
      <c r="K74" s="22">
        <v>74380</v>
      </c>
      <c r="L74" s="22">
        <v>54140</v>
      </c>
      <c r="M74" s="22">
        <v>75630</v>
      </c>
      <c r="N74" s="22">
        <v>757850</v>
      </c>
    </row>
    <row r="75" spans="1:14" ht="12.75" customHeight="1">
      <c r="A75" s="1" t="s">
        <v>267</v>
      </c>
      <c r="B75" s="22">
        <v>177960</v>
      </c>
      <c r="C75" s="22">
        <v>249660</v>
      </c>
      <c r="D75" s="22">
        <v>241260</v>
      </c>
      <c r="E75" s="22">
        <v>185260</v>
      </c>
      <c r="F75" s="22">
        <v>174810</v>
      </c>
      <c r="G75" s="22">
        <v>95060</v>
      </c>
      <c r="H75" s="22">
        <v>125470</v>
      </c>
      <c r="I75" s="22">
        <v>52750</v>
      </c>
      <c r="J75" s="22">
        <v>155430</v>
      </c>
      <c r="K75" s="22">
        <v>187320</v>
      </c>
      <c r="L75" s="22">
        <v>190770</v>
      </c>
      <c r="M75" s="22">
        <v>158610</v>
      </c>
      <c r="N75" s="22">
        <v>1994360</v>
      </c>
    </row>
    <row r="76" spans="1:14" ht="12.75" customHeight="1">
      <c r="A76" s="1" t="s">
        <v>12</v>
      </c>
      <c r="B76" s="22">
        <v>814690</v>
      </c>
      <c r="C76" s="22">
        <v>962910</v>
      </c>
      <c r="D76" s="22">
        <v>995050</v>
      </c>
      <c r="E76" s="22">
        <v>961660</v>
      </c>
      <c r="F76" s="22">
        <v>863010</v>
      </c>
      <c r="G76" s="22">
        <v>668260</v>
      </c>
      <c r="H76" s="22">
        <v>729690</v>
      </c>
      <c r="I76" s="22">
        <v>274250</v>
      </c>
      <c r="J76" s="22">
        <v>954210</v>
      </c>
      <c r="K76" s="22">
        <v>952360</v>
      </c>
      <c r="L76" s="22">
        <v>1033830</v>
      </c>
      <c r="M76" s="22">
        <v>656530</v>
      </c>
      <c r="N76" s="22">
        <v>9866450</v>
      </c>
    </row>
    <row r="78" spans="1:14" ht="12.75" customHeight="1">
      <c r="A78" s="71" t="s">
        <v>315</v>
      </c>
      <c r="B78" s="72">
        <f>SUM(B47:B49)</f>
        <v>255050</v>
      </c>
      <c r="C78" s="72">
        <f>SUM(C47:C49)</f>
        <v>327650</v>
      </c>
      <c r="D78" s="72">
        <f>SUM(D47:D49)</f>
        <v>360620</v>
      </c>
      <c r="E78" s="72">
        <f>SUM(E47:E49)</f>
        <v>360690</v>
      </c>
      <c r="F78" s="72">
        <f>SUM(F47:F49)</f>
        <v>244610</v>
      </c>
      <c r="G78" s="72">
        <f>SUM(G47:G49)</f>
        <v>215310</v>
      </c>
      <c r="H78" s="72">
        <f>SUM(H47:H49)</f>
        <v>219370</v>
      </c>
      <c r="I78" s="72">
        <f>SUM(I47:I49)</f>
        <v>80110</v>
      </c>
      <c r="J78" s="72">
        <f>SUM(J47:J49)</f>
        <v>272630</v>
      </c>
      <c r="K78" s="72">
        <f>SUM(K47:K49)</f>
        <v>329950</v>
      </c>
      <c r="L78" s="72">
        <f>SUM(L47:L49)</f>
        <v>359320</v>
      </c>
      <c r="M78" s="72">
        <f>SUM(M47:M49)</f>
        <v>76320</v>
      </c>
      <c r="N78" s="72">
        <f>SUM(N47:N49)</f>
        <v>3101630</v>
      </c>
    </row>
    <row r="79" spans="1:14" ht="12.75" customHeight="1">
      <c r="A79" s="71" t="s">
        <v>316</v>
      </c>
      <c r="B79" s="72">
        <f>SUM(B50:B52)</f>
        <v>25120</v>
      </c>
      <c r="C79" s="72">
        <f t="shared" ref="C79:N79" si="4">SUM(C50:C52)</f>
        <v>13460</v>
      </c>
      <c r="D79" s="72">
        <f t="shared" si="4"/>
        <v>21440</v>
      </c>
      <c r="E79" s="72">
        <f t="shared" si="4"/>
        <v>13140</v>
      </c>
      <c r="F79" s="72">
        <f t="shared" si="4"/>
        <v>24600</v>
      </c>
      <c r="G79" s="72">
        <f t="shared" si="4"/>
        <v>22350</v>
      </c>
      <c r="H79" s="72">
        <f t="shared" si="4"/>
        <v>22480</v>
      </c>
      <c r="I79" s="72">
        <f t="shared" si="4"/>
        <v>0</v>
      </c>
      <c r="J79" s="72">
        <f t="shared" si="4"/>
        <v>38960</v>
      </c>
      <c r="K79" s="72">
        <f t="shared" si="4"/>
        <v>13520</v>
      </c>
      <c r="L79" s="72">
        <f t="shared" si="4"/>
        <v>23100</v>
      </c>
      <c r="M79" s="72">
        <f t="shared" si="4"/>
        <v>12250</v>
      </c>
      <c r="N79" s="72">
        <f t="shared" si="4"/>
        <v>230420</v>
      </c>
    </row>
    <row r="80" spans="1:14" ht="12.75" customHeight="1">
      <c r="A80" s="71" t="s">
        <v>317</v>
      </c>
      <c r="B80" s="72">
        <f>SUM(B53:B75)</f>
        <v>534520</v>
      </c>
      <c r="C80" s="72">
        <f t="shared" ref="C80:N80" si="5">SUM(C53:C75)</f>
        <v>621800</v>
      </c>
      <c r="D80" s="72">
        <f t="shared" si="5"/>
        <v>612990</v>
      </c>
      <c r="E80" s="72">
        <f t="shared" si="5"/>
        <v>587830</v>
      </c>
      <c r="F80" s="72">
        <f t="shared" si="5"/>
        <v>593800</v>
      </c>
      <c r="G80" s="72">
        <f t="shared" si="5"/>
        <v>430600</v>
      </c>
      <c r="H80" s="72">
        <f t="shared" si="5"/>
        <v>487840</v>
      </c>
      <c r="I80" s="72">
        <f t="shared" si="5"/>
        <v>194140</v>
      </c>
      <c r="J80" s="72">
        <f t="shared" si="5"/>
        <v>642620</v>
      </c>
      <c r="K80" s="72">
        <f t="shared" si="5"/>
        <v>608890</v>
      </c>
      <c r="L80" s="72">
        <f t="shared" si="5"/>
        <v>651410</v>
      </c>
      <c r="M80" s="72">
        <f t="shared" si="5"/>
        <v>567960</v>
      </c>
      <c r="N80" s="72">
        <f t="shared" si="5"/>
        <v>6534400</v>
      </c>
    </row>
    <row r="83" spans="1:15" ht="18">
      <c r="A83" s="54" t="s">
        <v>268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 ht="12.75" customHeight="1">
      <c r="A84" s="1" t="s">
        <v>207</v>
      </c>
      <c r="B84" s="22" t="s">
        <v>0</v>
      </c>
      <c r="C84" s="22" t="s">
        <v>1</v>
      </c>
      <c r="D84" s="22" t="s">
        <v>2</v>
      </c>
      <c r="E84" s="22" t="s">
        <v>3</v>
      </c>
      <c r="F84" s="22" t="s">
        <v>55</v>
      </c>
      <c r="G84" s="22" t="s">
        <v>5</v>
      </c>
      <c r="H84" s="22" t="s">
        <v>6</v>
      </c>
      <c r="I84" s="22" t="s">
        <v>7</v>
      </c>
      <c r="J84" s="22" t="s">
        <v>8</v>
      </c>
      <c r="K84" s="22" t="s">
        <v>9</v>
      </c>
      <c r="L84" s="22" t="s">
        <v>10</v>
      </c>
      <c r="M84" s="22" t="s">
        <v>11</v>
      </c>
      <c r="N84" s="22" t="s">
        <v>12</v>
      </c>
    </row>
    <row r="85" spans="1:15" ht="12.75" customHeight="1">
      <c r="A85" s="1" t="s">
        <v>269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>
        <v>0</v>
      </c>
    </row>
    <row r="86" spans="1:15" ht="12.75" customHeight="1">
      <c r="A86" s="1" t="s">
        <v>270</v>
      </c>
      <c r="B86" s="22">
        <v>45160</v>
      </c>
      <c r="C86" s="22"/>
      <c r="D86" s="22">
        <v>23470</v>
      </c>
      <c r="E86" s="22"/>
      <c r="F86" s="22">
        <v>24060</v>
      </c>
      <c r="G86" s="22">
        <v>20070</v>
      </c>
      <c r="H86" s="22">
        <v>22050</v>
      </c>
      <c r="I86" s="22">
        <v>23100</v>
      </c>
      <c r="J86" s="22">
        <v>24150</v>
      </c>
      <c r="K86" s="22">
        <v>25720</v>
      </c>
      <c r="L86" s="22">
        <v>31960</v>
      </c>
      <c r="M86" s="22">
        <v>24230</v>
      </c>
      <c r="N86" s="22">
        <v>263970</v>
      </c>
    </row>
    <row r="87" spans="1:15" ht="12.75" customHeight="1">
      <c r="A87" s="1" t="s">
        <v>12</v>
      </c>
      <c r="B87" s="22">
        <v>45160</v>
      </c>
      <c r="C87" s="22"/>
      <c r="D87" s="22">
        <v>23470</v>
      </c>
      <c r="E87" s="22"/>
      <c r="F87" s="22">
        <v>24060</v>
      </c>
      <c r="G87" s="22">
        <v>20070</v>
      </c>
      <c r="H87" s="22">
        <v>22050</v>
      </c>
      <c r="I87" s="22">
        <v>23100</v>
      </c>
      <c r="J87" s="22">
        <v>24150</v>
      </c>
      <c r="K87" s="22">
        <v>25720</v>
      </c>
      <c r="L87" s="22">
        <v>31960</v>
      </c>
      <c r="M87" s="22">
        <v>24230</v>
      </c>
      <c r="N87" s="22">
        <v>263970</v>
      </c>
    </row>
    <row r="90" spans="1:15" ht="18">
      <c r="A90" s="54" t="s">
        <v>271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 ht="12.75" customHeight="1">
      <c r="A91" s="1" t="s">
        <v>207</v>
      </c>
      <c r="B91" s="22" t="s">
        <v>0</v>
      </c>
      <c r="C91" s="22" t="s">
        <v>1</v>
      </c>
      <c r="D91" s="22" t="s">
        <v>2</v>
      </c>
      <c r="E91" s="22" t="s">
        <v>3</v>
      </c>
      <c r="F91" s="22" t="s">
        <v>55</v>
      </c>
      <c r="G91" s="22" t="s">
        <v>5</v>
      </c>
      <c r="H91" s="22" t="s">
        <v>6</v>
      </c>
      <c r="I91" s="22" t="s">
        <v>7</v>
      </c>
      <c r="J91" s="22" t="s">
        <v>8</v>
      </c>
      <c r="K91" s="22" t="s">
        <v>9</v>
      </c>
      <c r="L91" s="22" t="s">
        <v>10</v>
      </c>
      <c r="M91" s="22" t="s">
        <v>11</v>
      </c>
      <c r="N91" s="22" t="s">
        <v>12</v>
      </c>
    </row>
    <row r="92" spans="1:15" ht="12.75" customHeight="1">
      <c r="A92" s="1" t="s">
        <v>272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>
        <v>0</v>
      </c>
    </row>
    <row r="93" spans="1:15" ht="12.75" customHeight="1">
      <c r="A93" s="1" t="s">
        <v>12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>
        <v>0</v>
      </c>
    </row>
  </sheetData>
  <mergeCells count="6">
    <mergeCell ref="A90:O90"/>
    <mergeCell ref="A1:M1"/>
    <mergeCell ref="A3:O3"/>
    <mergeCell ref="A26:O26"/>
    <mergeCell ref="A45:O45"/>
    <mergeCell ref="A83:O83"/>
  </mergeCells>
  <pageMargins left="0.3" right="0.19685039370078741" top="0.43307086614173229" bottom="0.39370078740157483" header="0" footer="0"/>
  <pageSetup paperSize="9" scale="63" fitToHeight="0" orientation="landscape" r:id="rId1"/>
  <headerFooter alignWithMargins="0"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11</vt:i4>
      </vt:variant>
    </vt:vector>
  </HeadingPairs>
  <TitlesOfParts>
    <vt:vector size="22" baseType="lpstr">
      <vt:lpstr>ΑΠΟΡΡΙΜΜΑΤΑ</vt:lpstr>
      <vt:lpstr>ΠΡΑΣΙΝΟ</vt:lpstr>
      <vt:lpstr>ΑΝΑΚΥΚΛΩΣΗ</vt:lpstr>
      <vt:lpstr>ΟΡΓΑΝΙΚΑ ΠΡΟΔΙΑΛΕΓΜΕΝΑ</vt:lpstr>
      <vt:lpstr>ΟΡΓΑΝΙΚΑ ΛΑΪΚΩΝ</vt:lpstr>
      <vt:lpstr>ΣΥΜΜΕΙΚΤΑ ΛΑΪΚΩΝ</vt:lpstr>
      <vt:lpstr>ΚΑΤΑΣΤΡΟΦΕΣ</vt:lpstr>
      <vt:lpstr>ΟΚΑΑ ΣΤΟ ΕΜΑ</vt:lpstr>
      <vt:lpstr>ΕΞΕΡΧΟΜΕΝΑ ΑΠΟ ΕΜΑ</vt:lpstr>
      <vt:lpstr>ΣΥΝΟΛΟ ΕΙΣΕΡΧΟΜΕΝΩΝ</vt:lpstr>
      <vt:lpstr>ΑΛΛΟ ΥΛΙΚΟ</vt:lpstr>
      <vt:lpstr>'ΑΛΛΟ ΥΛΙΚΟ'!Print_Area</vt:lpstr>
      <vt:lpstr>ΑΝΑΚΥΚΛΩΣΗ!Print_Area</vt:lpstr>
      <vt:lpstr>ΑΠΟΡΡΙΜΜΑΤΑ!Print_Area</vt:lpstr>
      <vt:lpstr>'ΕΞΕΡΧΟΜΕΝΑ ΑΠΟ ΕΜΑ'!Print_Area</vt:lpstr>
      <vt:lpstr>ΚΑΤΑΣΤΡΟΦΕΣ!Print_Area</vt:lpstr>
      <vt:lpstr>'ΟΚΑΑ ΣΤΟ ΕΜΑ'!Print_Area</vt:lpstr>
      <vt:lpstr>'ΟΡΓΑΝΙΚΑ ΛΑΪΚΩΝ'!Print_Area</vt:lpstr>
      <vt:lpstr>'ΟΡΓΑΝΙΚΑ ΠΡΟΔΙΑΛΕΓΜΕΝΑ'!Print_Area</vt:lpstr>
      <vt:lpstr>ΠΡΑΣΙΝΟ!Print_Area</vt:lpstr>
      <vt:lpstr>'ΣΥΜΜΕΙΚΤΑ ΛΑΪΚΩΝ'!Print_Area</vt:lpstr>
      <vt:lpstr>'ΑΛΛΟ ΥΛΙΚΟ'!Print_Titles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tzitzifa</cp:lastModifiedBy>
  <cp:lastPrinted>2020-01-16T05:31:47Z</cp:lastPrinted>
  <dcterms:created xsi:type="dcterms:W3CDTF">2015-03-18T11:00:37Z</dcterms:created>
  <dcterms:modified xsi:type="dcterms:W3CDTF">2020-03-06T11:37:00Z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5DA3351967656FC308124F6C8AF30E01BF3A4A39F86160EA80E776382CFD724D310F0011A3AC4FF908B5C842EE9149422B477AA745F85A129B4029635FA4B694726CA6B5F975CA0DD114B9CC68C2E4C1071ABFFB8D2B0EF6359FC30025A0C000F279A8ECFE4DCA941162C7C28191E1B0DBBEA0F769B071FB8EA9F6CC3C707E0</vt:lpwstr>
  </property>
  <property fmtid="{D5CDD505-2E9C-101B-9397-08002B2CF9AE}" pid="8" name="Business Objects Context Information6">
    <vt:lpwstr>9949E36C8B99D061E587D48BA920851492D634A43A56269CB6FEE5A6C68201D069B99B7C40886A39FE6F53D227C4D49D21D994A2</vt:lpwstr>
  </property>
</Properties>
</file>