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E:\ΑΝΑΛΥΣΗ ΚΔΑΥ\2024\"/>
    </mc:Choice>
  </mc:AlternateContent>
  <xr:revisionPtr revIDLastSave="0" documentId="13_ncr:1_{7D4AD063-2056-4F34-A91A-553E86375FAB}" xr6:coauthVersionLast="45" xr6:coauthVersionMax="47" xr10:uidLastSave="{00000000-0000-0000-0000-000000000000}"/>
  <bookViews>
    <workbookView xWindow="-28920" yWindow="-120" windowWidth="29040" windowHeight="15720" xr2:uid="{0661CD4B-E719-4AEC-8330-1E511144BEAA}"/>
  </bookViews>
  <sheets>
    <sheet name="Σύνολο 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69" i="1" l="1"/>
  <c r="AA70" i="1" l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AA4" i="1"/>
  <c r="Z4" i="1"/>
  <c r="W72" i="1"/>
  <c r="U72" i="1"/>
  <c r="P5" i="1" l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R48" i="1" s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4" i="1"/>
  <c r="Q5" i="1"/>
  <c r="R5" i="1" s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R25" i="1" s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R45" i="1" s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R65" i="1" s="1"/>
  <c r="Q66" i="1"/>
  <c r="Q67" i="1"/>
  <c r="Q68" i="1"/>
  <c r="Q69" i="1"/>
  <c r="Q4" i="1"/>
  <c r="O70" i="1"/>
  <c r="I70" i="1"/>
  <c r="H70" i="1"/>
  <c r="G70" i="1"/>
  <c r="F70" i="1"/>
  <c r="E70" i="1"/>
  <c r="D70" i="1"/>
  <c r="C70" i="1"/>
  <c r="B70" i="1"/>
  <c r="N70" i="1"/>
  <c r="L70" i="1"/>
  <c r="J70" i="1"/>
  <c r="R56" i="1" l="1"/>
  <c r="R36" i="1"/>
  <c r="R67" i="1"/>
  <c r="R8" i="1"/>
  <c r="R47" i="1"/>
  <c r="R16" i="1"/>
  <c r="R55" i="1"/>
  <c r="R35" i="1"/>
  <c r="R15" i="1"/>
  <c r="R20" i="1"/>
  <c r="R69" i="1"/>
  <c r="R49" i="1"/>
  <c r="R29" i="1"/>
  <c r="R9" i="1"/>
  <c r="R22" i="1"/>
  <c r="R41" i="1"/>
  <c r="R60" i="1"/>
  <c r="R58" i="1"/>
  <c r="R38" i="1"/>
  <c r="R18" i="1"/>
  <c r="R61" i="1"/>
  <c r="R21" i="1"/>
  <c r="R40" i="1"/>
  <c r="R57" i="1"/>
  <c r="R37" i="1"/>
  <c r="R17" i="1"/>
  <c r="R14" i="1"/>
  <c r="R62" i="1"/>
  <c r="R54" i="1"/>
  <c r="R33" i="1"/>
  <c r="R52" i="1"/>
  <c r="R12" i="1"/>
  <c r="R11" i="1"/>
  <c r="R13" i="1"/>
  <c r="R32" i="1"/>
  <c r="R50" i="1"/>
  <c r="R30" i="1"/>
  <c r="R10" i="1"/>
  <c r="R34" i="1"/>
  <c r="R66" i="1"/>
  <c r="R46" i="1"/>
  <c r="R68" i="1"/>
  <c r="R42" i="1"/>
  <c r="R27" i="1"/>
  <c r="R7" i="1"/>
  <c r="R31" i="1"/>
  <c r="X39" i="1"/>
  <c r="X19" i="1"/>
  <c r="V52" i="1"/>
  <c r="V27" i="1"/>
  <c r="X32" i="1"/>
  <c r="X12" i="1"/>
  <c r="V50" i="1"/>
  <c r="V10" i="1"/>
  <c r="V49" i="1"/>
  <c r="V9" i="1"/>
  <c r="V48" i="1"/>
  <c r="R59" i="1"/>
  <c r="R39" i="1"/>
  <c r="R19" i="1"/>
  <c r="R53" i="1"/>
  <c r="R6" i="1"/>
  <c r="R51" i="1"/>
  <c r="R28" i="1"/>
  <c r="W70" i="1"/>
  <c r="X7" i="1" s="1"/>
  <c r="U70" i="1"/>
  <c r="V58" i="1" s="1"/>
  <c r="R26" i="1"/>
  <c r="R64" i="1"/>
  <c r="R44" i="1"/>
  <c r="R24" i="1"/>
  <c r="R63" i="1"/>
  <c r="R43" i="1"/>
  <c r="R23" i="1"/>
  <c r="R4" i="1"/>
  <c r="P70" i="1"/>
  <c r="Q70" i="1"/>
  <c r="Q71" i="1" s="1"/>
  <c r="K70" i="1"/>
  <c r="V38" i="1" l="1"/>
  <c r="V40" i="1"/>
  <c r="V59" i="1"/>
  <c r="V13" i="1"/>
  <c r="V51" i="1"/>
  <c r="V33" i="1"/>
  <c r="V16" i="1"/>
  <c r="X40" i="1"/>
  <c r="V53" i="1"/>
  <c r="X20" i="1"/>
  <c r="X61" i="1"/>
  <c r="X42" i="1"/>
  <c r="V18" i="1"/>
  <c r="X23" i="1"/>
  <c r="X45" i="1"/>
  <c r="X43" i="1"/>
  <c r="X8" i="1"/>
  <c r="V19" i="1"/>
  <c r="X44" i="1"/>
  <c r="X28" i="1"/>
  <c r="X67" i="1"/>
  <c r="X6" i="1"/>
  <c r="X48" i="1"/>
  <c r="X30" i="1"/>
  <c r="X66" i="1"/>
  <c r="V14" i="1"/>
  <c r="V35" i="1"/>
  <c r="V32" i="1"/>
  <c r="X59" i="1"/>
  <c r="X65" i="1"/>
  <c r="V54" i="1"/>
  <c r="X21" i="1"/>
  <c r="X60" i="1"/>
  <c r="X4" i="1"/>
  <c r="X24" i="1"/>
  <c r="V55" i="1"/>
  <c r="X64" i="1"/>
  <c r="X68" i="1"/>
  <c r="X11" i="1"/>
  <c r="V20" i="1"/>
  <c r="V67" i="1"/>
  <c r="X31" i="1"/>
  <c r="V8" i="1"/>
  <c r="X14" i="1"/>
  <c r="X54" i="1"/>
  <c r="X16" i="1"/>
  <c r="X33" i="1"/>
  <c r="X13" i="1"/>
  <c r="X17" i="1"/>
  <c r="X53" i="1"/>
  <c r="X36" i="1"/>
  <c r="X57" i="1"/>
  <c r="X56" i="1"/>
  <c r="X29" i="1"/>
  <c r="X37" i="1"/>
  <c r="X38" i="1"/>
  <c r="X9" i="1"/>
  <c r="X49" i="1"/>
  <c r="X18" i="1"/>
  <c r="X69" i="1"/>
  <c r="X34" i="1"/>
  <c r="X15" i="1"/>
  <c r="X35" i="1"/>
  <c r="X55" i="1"/>
  <c r="X58" i="1"/>
  <c r="V39" i="1"/>
  <c r="X50" i="1"/>
  <c r="V29" i="1"/>
  <c r="V60" i="1"/>
  <c r="X22" i="1"/>
  <c r="V11" i="1"/>
  <c r="V30" i="1"/>
  <c r="X41" i="1"/>
  <c r="V56" i="1"/>
  <c r="X62" i="1"/>
  <c r="V7" i="1"/>
  <c r="V31" i="1"/>
  <c r="X26" i="1"/>
  <c r="V21" i="1"/>
  <c r="V5" i="1"/>
  <c r="V65" i="1"/>
  <c r="V25" i="1"/>
  <c r="V26" i="1"/>
  <c r="V22" i="1"/>
  <c r="V24" i="1"/>
  <c r="V46" i="1"/>
  <c r="V64" i="1"/>
  <c r="V45" i="1"/>
  <c r="V41" i="1"/>
  <c r="V37" i="1"/>
  <c r="V61" i="1"/>
  <c r="V17" i="1"/>
  <c r="V57" i="1"/>
  <c r="V62" i="1"/>
  <c r="V66" i="1"/>
  <c r="V6" i="1"/>
  <c r="V42" i="1"/>
  <c r="V44" i="1"/>
  <c r="V23" i="1"/>
  <c r="V43" i="1"/>
  <c r="V63" i="1"/>
  <c r="V34" i="1"/>
  <c r="X10" i="1"/>
  <c r="V68" i="1"/>
  <c r="X46" i="1"/>
  <c r="V15" i="1"/>
  <c r="V28" i="1"/>
  <c r="X51" i="1"/>
  <c r="V69" i="1"/>
  <c r="X47" i="1"/>
  <c r="V36" i="1"/>
  <c r="X52" i="1"/>
  <c r="V4" i="1"/>
  <c r="X25" i="1"/>
  <c r="V47" i="1"/>
  <c r="X63" i="1"/>
  <c r="V12" i="1"/>
  <c r="X5" i="1"/>
  <c r="X27" i="1"/>
  <c r="R70" i="1"/>
  <c r="S24" i="1" s="1"/>
  <c r="T24" i="1" s="1"/>
  <c r="X70" i="1" l="1"/>
  <c r="S6" i="1"/>
  <c r="T6" i="1" s="1"/>
  <c r="Y6" i="1" s="1"/>
  <c r="S51" i="1"/>
  <c r="T51" i="1" s="1"/>
  <c r="Y51" i="1" s="1"/>
  <c r="S31" i="1"/>
  <c r="T31" i="1" s="1"/>
  <c r="Y31" i="1" s="1"/>
  <c r="S53" i="1"/>
  <c r="T53" i="1" s="1"/>
  <c r="Y53" i="1" s="1"/>
  <c r="S4" i="1"/>
  <c r="T4" i="1" s="1"/>
  <c r="Y4" i="1" s="1"/>
  <c r="S28" i="1"/>
  <c r="T28" i="1" s="1"/>
  <c r="S26" i="1"/>
  <c r="T26" i="1" s="1"/>
  <c r="Y26" i="1" s="1"/>
  <c r="S64" i="1"/>
  <c r="T64" i="1" s="1"/>
  <c r="S44" i="1"/>
  <c r="T44" i="1" s="1"/>
  <c r="Y44" i="1" s="1"/>
  <c r="Y28" i="1"/>
  <c r="Y64" i="1"/>
  <c r="R75" i="1"/>
  <c r="S13" i="1"/>
  <c r="T13" i="1" s="1"/>
  <c r="Y13" i="1" s="1"/>
  <c r="S47" i="1"/>
  <c r="T47" i="1" s="1"/>
  <c r="Y47" i="1" s="1"/>
  <c r="S22" i="1"/>
  <c r="T22" i="1" s="1"/>
  <c r="Y22" i="1" s="1"/>
  <c r="S35" i="1"/>
  <c r="T35" i="1" s="1"/>
  <c r="Y35" i="1" s="1"/>
  <c r="S37" i="1"/>
  <c r="T37" i="1" s="1"/>
  <c r="Y37" i="1" s="1"/>
  <c r="S32" i="1"/>
  <c r="T32" i="1" s="1"/>
  <c r="Y32" i="1" s="1"/>
  <c r="S65" i="1"/>
  <c r="T65" i="1" s="1"/>
  <c r="Y65" i="1" s="1"/>
  <c r="S21" i="1"/>
  <c r="T21" i="1" s="1"/>
  <c r="Y21" i="1" s="1"/>
  <c r="S36" i="1"/>
  <c r="T36" i="1" s="1"/>
  <c r="Y36" i="1" s="1"/>
  <c r="S30" i="1"/>
  <c r="T30" i="1" s="1"/>
  <c r="Y30" i="1" s="1"/>
  <c r="S17" i="1"/>
  <c r="T17" i="1" s="1"/>
  <c r="Y17" i="1" s="1"/>
  <c r="S67" i="1"/>
  <c r="T67" i="1" s="1"/>
  <c r="Y67" i="1" s="1"/>
  <c r="S16" i="1"/>
  <c r="T16" i="1" s="1"/>
  <c r="Y16" i="1" s="1"/>
  <c r="S10" i="1"/>
  <c r="T10" i="1" s="1"/>
  <c r="Y10" i="1" s="1"/>
  <c r="S45" i="1"/>
  <c r="T45" i="1" s="1"/>
  <c r="Y45" i="1" s="1"/>
  <c r="S54" i="1"/>
  <c r="T54" i="1" s="1"/>
  <c r="Y54" i="1" s="1"/>
  <c r="T69" i="1"/>
  <c r="S9" i="1"/>
  <c r="T9" i="1" s="1"/>
  <c r="Y9" i="1" s="1"/>
  <c r="S49" i="1"/>
  <c r="T49" i="1" s="1"/>
  <c r="Y49" i="1" s="1"/>
  <c r="S68" i="1"/>
  <c r="T68" i="1" s="1"/>
  <c r="Y68" i="1" s="1"/>
  <c r="S27" i="1"/>
  <c r="T27" i="1" s="1"/>
  <c r="Y27" i="1" s="1"/>
  <c r="S62" i="1"/>
  <c r="T62" i="1" s="1"/>
  <c r="Y62" i="1" s="1"/>
  <c r="S42" i="1"/>
  <c r="T42" i="1" s="1"/>
  <c r="Y42" i="1" s="1"/>
  <c r="S14" i="1"/>
  <c r="T14" i="1" s="1"/>
  <c r="Y14" i="1" s="1"/>
  <c r="S61" i="1"/>
  <c r="T61" i="1" s="1"/>
  <c r="Y61" i="1" s="1"/>
  <c r="S34" i="1"/>
  <c r="T34" i="1" s="1"/>
  <c r="Y34" i="1" s="1"/>
  <c r="S15" i="1"/>
  <c r="T15" i="1" s="1"/>
  <c r="Y15" i="1" s="1"/>
  <c r="S5" i="1"/>
  <c r="T5" i="1" s="1"/>
  <c r="Y5" i="1" s="1"/>
  <c r="S40" i="1"/>
  <c r="T40" i="1" s="1"/>
  <c r="Y40" i="1" s="1"/>
  <c r="S20" i="1"/>
  <c r="T20" i="1" s="1"/>
  <c r="Y20" i="1" s="1"/>
  <c r="S48" i="1"/>
  <c r="T48" i="1" s="1"/>
  <c r="Y48" i="1" s="1"/>
  <c r="S52" i="1"/>
  <c r="T52" i="1" s="1"/>
  <c r="Y52" i="1" s="1"/>
  <c r="S66" i="1"/>
  <c r="T66" i="1" s="1"/>
  <c r="Y66" i="1" s="1"/>
  <c r="S7" i="1"/>
  <c r="T7" i="1" s="1"/>
  <c r="Y7" i="1" s="1"/>
  <c r="S46" i="1"/>
  <c r="T46" i="1" s="1"/>
  <c r="Y46" i="1" s="1"/>
  <c r="S50" i="1"/>
  <c r="T50" i="1" s="1"/>
  <c r="Y50" i="1" s="1"/>
  <c r="S55" i="1"/>
  <c r="T55" i="1" s="1"/>
  <c r="Y55" i="1" s="1"/>
  <c r="S41" i="1"/>
  <c r="T41" i="1" s="1"/>
  <c r="Y41" i="1" s="1"/>
  <c r="S60" i="1"/>
  <c r="T60" i="1" s="1"/>
  <c r="Y60" i="1" s="1"/>
  <c r="S12" i="1"/>
  <c r="T12" i="1" s="1"/>
  <c r="Y12" i="1" s="1"/>
  <c r="S25" i="1"/>
  <c r="T25" i="1" s="1"/>
  <c r="Y25" i="1" s="1"/>
  <c r="S11" i="1"/>
  <c r="T11" i="1" s="1"/>
  <c r="Y11" i="1" s="1"/>
  <c r="S33" i="1"/>
  <c r="T33" i="1" s="1"/>
  <c r="Y33" i="1" s="1"/>
  <c r="S8" i="1"/>
  <c r="T8" i="1" s="1"/>
  <c r="Y8" i="1" s="1"/>
  <c r="S29" i="1"/>
  <c r="T29" i="1" s="1"/>
  <c r="Y29" i="1" s="1"/>
  <c r="S58" i="1"/>
  <c r="T58" i="1" s="1"/>
  <c r="Y58" i="1" s="1"/>
  <c r="S38" i="1"/>
  <c r="T38" i="1" s="1"/>
  <c r="Y38" i="1" s="1"/>
  <c r="S18" i="1"/>
  <c r="T18" i="1" s="1"/>
  <c r="Y18" i="1" s="1"/>
  <c r="S57" i="1"/>
  <c r="T57" i="1" s="1"/>
  <c r="Y57" i="1" s="1"/>
  <c r="S56" i="1"/>
  <c r="T56" i="1" s="1"/>
  <c r="Y56" i="1" s="1"/>
  <c r="S23" i="1"/>
  <c r="T23" i="1" s="1"/>
  <c r="Y23" i="1" s="1"/>
  <c r="Y24" i="1"/>
  <c r="S59" i="1"/>
  <c r="T59" i="1" s="1"/>
  <c r="Y59" i="1" s="1"/>
  <c r="S43" i="1"/>
  <c r="T43" i="1" s="1"/>
  <c r="Y43" i="1" s="1"/>
  <c r="S63" i="1"/>
  <c r="T63" i="1" s="1"/>
  <c r="Y63" i="1" s="1"/>
  <c r="S19" i="1"/>
  <c r="T19" i="1" s="1"/>
  <c r="Y19" i="1" s="1"/>
  <c r="S39" i="1"/>
  <c r="T39" i="1" s="1"/>
  <c r="Y39" i="1" s="1"/>
  <c r="V70" i="1"/>
  <c r="Y69" i="1"/>
  <c r="T70" i="1" l="1"/>
  <c r="S70" i="1"/>
  <c r="Y70" i="1"/>
  <c r="Z70" i="1" s="1"/>
  <c r="Z72" i="1" s="1"/>
</calcChain>
</file>

<file path=xl/sharedStrings.xml><?xml version="1.0" encoding="utf-8"?>
<sst xmlns="http://schemas.openxmlformats.org/spreadsheetml/2006/main" count="99" uniqueCount="97">
  <si>
    <t>Στοιχεία ΕΔΣΝΑ</t>
  </si>
  <si>
    <t>ΔΗΜΟΣ</t>
  </si>
  <si>
    <t>ΠΡΟΣ ΧΥΤΑ με ιδιόκτητα οχήματα Δήμων</t>
  </si>
  <si>
    <t xml:space="preserve">ΠΡΟΣ ΧΥΤΑ με οχήματα ιδιωτών </t>
  </si>
  <si>
    <t>ΠΡΟΣ ΧΥΤΑ ΑΠΟ ΤΣΜΑ με οχήματα ΕΔΣΝΑ</t>
  </si>
  <si>
    <t>ΠΡΟΣ ΣΜΑ ΣΧΙΣΤΟΥ</t>
  </si>
  <si>
    <t>ΠΡΟΣ ΣΜΑ ΕΛΑΙΩΝΑ</t>
  </si>
  <si>
    <t>ΠΡΟΣ ΕΜΑ ΑΠΟΡΡΙΜΜΑ-ΤΑ</t>
  </si>
  <si>
    <t>ΠΡΟΣ ΕΜΑ ΠΡΑΣΙΝΑ</t>
  </si>
  <si>
    <t>ΠΡΟΣ ΕΜΑ ΟΡΓΑΝΙΚΑ (ΚΑΦΕ ΚΑΔΟΣ)</t>
  </si>
  <si>
    <t>ΠΡΟΣ ΕΜΑ ΛΑΪΚΕΣ ΑΓΟΡΕΣ</t>
  </si>
  <si>
    <t>ΠΡΟΣ ΕΜΑ ΑΝΑΚΥ-ΚΛΩΣΗ (ΜΠΛΕ ΚΑΔΟΣ)</t>
  </si>
  <si>
    <t>ΠΡΟΓΡ. ΑΝΑΚΥΚΛ. ΧΑΡΤΙΟΥ</t>
  </si>
  <si>
    <t>ΔΗΜΟΣ ΑΓ.ΒΑΡΒΑΡΑΣ</t>
  </si>
  <si>
    <t>ΔΗΜΟΣ ΑΓ.ΔΗΜΗΤΡΙΟΥ</t>
  </si>
  <si>
    <t>ΔΗΜΟΣ ΑΓ.ΠΑΡΑΣΚΕΥΗΣ</t>
  </si>
  <si>
    <t>ΔΗΜΟΣ ΑΓΙΩΝ ΑΝΑΡΓΥΡΩΝ - ΚΑΜΑΤΕΡΟΥ</t>
  </si>
  <si>
    <t>ΔΗΜΟΣ ΑΓΚΙΣΤΡΙΟΥ</t>
  </si>
  <si>
    <t>ΔΗΜΟΣ ΑΘΗΝΑΙΩΝ</t>
  </si>
  <si>
    <t>ΔΗΜΟΣ ΑΙΓΑΛΕΩ</t>
  </si>
  <si>
    <t>ΔΗΜΟΣ ΑΙΓΙΝΑΣ</t>
  </si>
  <si>
    <t>ΔΗΜΟΣ ΑΛΙΜΟΥ</t>
  </si>
  <si>
    <t>ΔΗΜΟΣ ΑΜΑΡΟΥΣΙΟΥ</t>
  </si>
  <si>
    <t>ΔΗΜΟΣ ΑΣΠΡΟΠΥΡΓΟΥ</t>
  </si>
  <si>
    <t>ΔΗΜΟΣ ΑΧΑΡΝΩΝ</t>
  </si>
  <si>
    <t>ΔΗΜΟΣ ΒΑΡΗΣ - ΒΟΥΛΑΣ - ΒΟΥΛΙΑΓΜΕΝΗΣ</t>
  </si>
  <si>
    <t>ΔΗΜΟΣ ΒΡΙΛΗΣΣΙΩΝ</t>
  </si>
  <si>
    <t>ΔΗΜΟΣ ΒΥΡΩΝΑ</t>
  </si>
  <si>
    <t>ΔΗΜΟΣ ΓΑΛΑΤΣΙΟΥ</t>
  </si>
  <si>
    <t>ΔΗΜΟΣ ΓΛΥΦΑΔΑΣ</t>
  </si>
  <si>
    <t>ΔΗΜΟΣ ΔΑΦΝΗΣ - ΥΜΗΤΤΟΥ</t>
  </si>
  <si>
    <t>ΔΗΜΟΣ ΔΙΟΝΥΣΟΥ</t>
  </si>
  <si>
    <t>ΔΗΜΟΣ ΕΛΕΥΣΙΝΑΣ</t>
  </si>
  <si>
    <t>ΔΗΜΟΣ ΕΛΛΗΝΙΚΟΥ - ΑΡΓΥΡΟΥΠΟΛΗΣ</t>
  </si>
  <si>
    <t>ΔΗΜΟΣ ΖΩΓΡΑΦΟΥ</t>
  </si>
  <si>
    <t>ΔΗΜΟΣ ΗΛΙΟΥΠΟΛΗΣ</t>
  </si>
  <si>
    <t>ΔΗΜΟΣ ΗΡΑΚΛΕΙΟΥ</t>
  </si>
  <si>
    <t>ΔΗΜΟΣ ΙΛΙΟΥ</t>
  </si>
  <si>
    <t>ΔΗΜΟΣ ΚΑΙΣΑΡΙΑΝΗΣ</t>
  </si>
  <si>
    <t>ΔΗΜΟΣ ΚΑΛΛΙΘΕΑΣ</t>
  </si>
  <si>
    <t>ΔΗΜΟΣ ΚΕΡΑΤΣΙΝΙΟΥ - ΔΡΑΠΕΤΣΩΝΑΣ</t>
  </si>
  <si>
    <t>ΔΗΜΟΣ ΚΗΦΙΣΙΑΣ</t>
  </si>
  <si>
    <t>ΔΗΜΟΣ ΚΟΡΥΔΑΛΛΟΥ</t>
  </si>
  <si>
    <t>ΔΗΜΟΣ ΚΡΩΠΙΑΣ</t>
  </si>
  <si>
    <t>ΔΗΜΟΣ ΚΥΘΗΡΩΝ</t>
  </si>
  <si>
    <t>ΔΗΜΟΣ ΛΑΥΡΕΩΤΙΚΗΣ</t>
  </si>
  <si>
    <t>ΔΗΜΟΣ ΛΥΚΟΒΡΥΣΗΣ - ΠΕΥΚΗΣ</t>
  </si>
  <si>
    <t>ΔΗΜΟΣ ΜΑΝΔΡΑΣ - ΕΙΔΥΛΛΙΑΣ</t>
  </si>
  <si>
    <t>ΔΗΜΟΣ ΜΑΡΑΘΩΝΑ</t>
  </si>
  <si>
    <t>ΔΗΜΟΣ ΜΑΡΚΟΠΟΥΛΟΥ ΜΕΣΟΓΑΙΑΣ</t>
  </si>
  <si>
    <t>ΔΗΜΟΣ ΜΕΓΑΡΕΩΝ</t>
  </si>
  <si>
    <t>ΔΗΜΟΣ ΜΕΤΑΜΟΡΦΩΣΗΣ</t>
  </si>
  <si>
    <t>ΔΗΜΟΣ ΜΟΣΧΑΤΟΥ - ΤΑΥΡΟΥ</t>
  </si>
  <si>
    <t>ΔΗΜΟΣ Ν. ΙΩΝΙΑΣ</t>
  </si>
  <si>
    <t>ΔΗΜΟΣ Ν.ΣΜΥΡΝΗΣ</t>
  </si>
  <si>
    <t>ΔΗΜΟΣ ΝΙΚΑΙΑΣ - ΑΓ. Ι. ΡΕΝΤΗ</t>
  </si>
  <si>
    <t>ΔΗΜΟΣ Π. ΦΑΛΗΡΟΥ</t>
  </si>
  <si>
    <t>ΔΗΜΟΣ ΠΑΙΑΝΙΑΣ</t>
  </si>
  <si>
    <t>ΔΗΜΟΣ ΠΑΛΛΗΝΗΣ</t>
  </si>
  <si>
    <t>ΔΗΜΟΣ ΠΑΠΑΓΟΥ - ΧΟΛΑΡΓΟΥ</t>
  </si>
  <si>
    <t>ΔΗΜΟΣ ΠΕΙΡΑΙΑ</t>
  </si>
  <si>
    <t>ΔΗΜΟΣ ΠΕΝΤΕΛΗΣ</t>
  </si>
  <si>
    <t>ΔΗΜΟΣ ΠΕΡΑΜΑΤΟΣ</t>
  </si>
  <si>
    <t>ΔΗΜΟΣ ΠΕΡΙΣΤΕΡΙΟΥ</t>
  </si>
  <si>
    <t>ΔΗΜΟΣ ΠΕΤΡΟΥΠΟΛΗΣ</t>
  </si>
  <si>
    <t>ΔΗΜΟΣ ΠΟΡΟΥ</t>
  </si>
  <si>
    <t>ΔΗΜΟΣ ΡΑΦΗΝΑΣ - ΠΙΚΕΡΜΙΟΥ</t>
  </si>
  <si>
    <t>ΔΗΜΟΣ ΣΑΛΑΜΙΝΑΣ</t>
  </si>
  <si>
    <t>ΔΗΜΟΣ ΣΑΡΩΝΙΚΟΥ</t>
  </si>
  <si>
    <t>ΔΗΜΟΣ ΣΠΑΤΩΝ - ΑΡΤΕΜΙΔΟΣ</t>
  </si>
  <si>
    <t>ΔΗΜΟΣ ΣΠΕΤΣΩΝ</t>
  </si>
  <si>
    <t>ΔΗΜΟΣ ΤΡΟΙΖΗΝΙΑΣ</t>
  </si>
  <si>
    <t>ΔΗΜΟΣ ΥΔΡΑΣ</t>
  </si>
  <si>
    <t>ΔΗΜΟΣ ΦΙΛΑΔΕΛΦΕΙΑΣ - ΧΑΛΚΗΔΟΝΑΣ</t>
  </si>
  <si>
    <t>ΔΗΜΟΣ ΦΙΛΟΘΕΗΣ - ΨΥΧΙΚΟΥ</t>
  </si>
  <si>
    <t>ΔΗΜΟΣ ΦΥΛΗΣ</t>
  </si>
  <si>
    <t>ΔΗΜΟΣ ΧΑΙΔΑΡΙΟΥ</t>
  </si>
  <si>
    <t>ΔΗΜΟΣ ΧΑΛΑΝΔΡΙΟΥ</t>
  </si>
  <si>
    <t>ΔΗΜΟΣ ΩΡΩΠΟΥ</t>
  </si>
  <si>
    <t>Γενικά Σύνολα Δήμων Περιφέρειας  Αττικής</t>
  </si>
  <si>
    <t>ΠΡΟΣ ΕΜΑ ΑΠΟΡΡΙΜΜΑΤΑ ΚΑΙ ΑΝΑΚΥΚΛΩΣΗ ΜΠΛΕ ΚΑΔΟΣ</t>
  </si>
  <si>
    <t>ΑΣΑ ΔΗΜΩΝ</t>
  </si>
  <si>
    <t>απομείωση EMAK</t>
  </si>
  <si>
    <t>ΑΝΑΛΟΓΙΑ ΥΠΟΛΛΕΙΜΜΑΤΟΣ  ΕΜΑ ΟΡΓΑΝΙΚΑ ΚΑΦΕ ΚΑΔΟΣ, ΠΡΟΣ ΕΜΑ ΛΑΙΚΕΣ</t>
  </si>
  <si>
    <t>ΠΡΟΣ ΕΜΑ ΟΡΓΑΝΙΚΑ ΚΑΦΕ ΚΑΔΟΣ, ΠΡΟΣ ΕΜΑ ΛΑΙΚΕΣ</t>
  </si>
  <si>
    <t>ΥΠΟΛΛΕΙΜΑ ΠΡΑΣΙΝΑ</t>
  </si>
  <si>
    <t>ΠΡΟΣ ΧΥΤΑ με ιδιόκτητα οχήματα Δήμων και ιδΙωτών, ΠΡΟΣ ΤΣΜΑ με οχήματα ΕΔΣΝΑ, ΠΡΟΣ ΣΜΑ ,προς χυτα από κδαυ</t>
  </si>
  <si>
    <t>ΥΠΌΛΛΕΙΜΜΑ</t>
  </si>
  <si>
    <t>ποσό τέλους ταφής με 30€ τον τόνο</t>
  </si>
  <si>
    <t>ΑΠΟΜΕΙΩΣΗ ΕΜΑΚ σε kg</t>
  </si>
  <si>
    <t>ΑΣΑ ΔΗΜΩΝ ΜΕΤΑ ΑΠΌ ΑΠΟΜΕΙΩΣΗ ΕΜΑ</t>
  </si>
  <si>
    <t>συνολο προς ταφη (kg)</t>
  </si>
  <si>
    <t>συνολο προς ταφη (tn)</t>
  </si>
  <si>
    <t>ποσό πληρωμής</t>
  </si>
  <si>
    <t>ΤΕΛΙΚΟ ΥΠΟΛΛΕΙΜΜΑ ΚΔΑΥ ΠΡΟΣ ΧΥΤΑ (μετά την απομείωση του εξευγενισμού)</t>
  </si>
  <si>
    <t>ΑΝΑΛΥΣΗ ΔΕΔΟΜΕΝΩΝ</t>
  </si>
  <si>
    <t>ΠΙΝΑΚΑΣ 1α: ΑΣΑ &amp; ΠΡΑΣΙΝΟ (kg) ΔΗΜΩΝ ΣΤΟΝ ΕΔΣΝΑ - Συνολικές Ποσότητες A εξαμήνου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</si>
</sst>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 mmmm\ d&quot;, &quot;yyyy"/>
  </numFmts>
  <fonts count="15" x14ac:knownFonts="1">
    <font>
      <sz val="10"/>
      <color indexed="8"/>
      <name val="Arial"/>
    </font>
    <font>
      <sz val="14"/>
      <color indexed="8"/>
      <name val="Arial"/>
      <family val="2"/>
    </font>
    <font>
      <sz val="10"/>
      <color indexed="8"/>
      <name val="Arial"/>
      <family val="2"/>
      <charset val="16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  <charset val="161"/>
    </font>
    <font>
      <sz val="10"/>
      <name val="Arial"/>
      <family val="2"/>
    </font>
    <font>
      <sz val="20"/>
      <color indexed="8"/>
      <name val="Arial"/>
      <family val="2"/>
      <charset val="161"/>
    </font>
    <font>
      <sz val="11"/>
      <color theme="1"/>
      <name val="Aptos Narrow"/>
      <family val="2"/>
      <scheme val="minor"/>
    </font>
    <font>
      <b/>
      <sz val="18"/>
      <color indexed="8"/>
      <name val="Arial"/>
      <family val="2"/>
      <charset val="161"/>
    </font>
    <font>
      <b/>
      <sz val="16"/>
      <color indexed="8"/>
      <name val="Arial"/>
      <family val="2"/>
      <charset val="161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4"/>
      </right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4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top"/>
    </xf>
    <xf numFmtId="0" fontId="2" fillId="0" borderId="0">
      <alignment vertical="top"/>
    </xf>
    <xf numFmtId="0" fontId="12" fillId="0" borderId="0"/>
  </cellStyleXfs>
  <cellXfs count="58">
    <xf numFmtId="0" fontId="0" fillId="0" borderId="0" xfId="0">
      <alignment vertical="top"/>
    </xf>
    <xf numFmtId="0" fontId="0" fillId="0" borderId="0" xfId="0" applyAlignment="1" applyProtection="1">
      <alignment vertical="center" wrapText="1"/>
      <protection locked="0"/>
    </xf>
    <xf numFmtId="164" fontId="1" fillId="0" borderId="2" xfId="0" applyNumberFormat="1" applyFont="1" applyBorder="1" applyAlignment="1" applyProtection="1">
      <alignment horizontal="center" vertical="center" wrapText="1"/>
      <protection locked="0"/>
    </xf>
    <xf numFmtId="164" fontId="1" fillId="0" borderId="0" xfId="0" applyNumberFormat="1" applyFont="1" applyAlignment="1" applyProtection="1">
      <alignment horizontal="center" vertical="center" wrapText="1"/>
      <protection locked="0"/>
    </xf>
    <xf numFmtId="164" fontId="2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4" fillId="0" borderId="7" xfId="0" applyFont="1" applyBorder="1" applyAlignment="1" applyProtection="1">
      <alignment vertical="center" wrapText="1"/>
      <protection locked="0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6" xfId="0" applyBorder="1" applyAlignment="1" applyProtection="1">
      <alignment vertical="center" wrapText="1"/>
      <protection locked="0"/>
    </xf>
    <xf numFmtId="3" fontId="2" fillId="0" borderId="8" xfId="0" applyNumberFormat="1" applyFont="1" applyBorder="1" applyAlignment="1">
      <alignment vertical="center" wrapText="1"/>
    </xf>
    <xf numFmtId="3" fontId="2" fillId="0" borderId="12" xfId="0" applyNumberFormat="1" applyFont="1" applyBorder="1" applyAlignment="1">
      <alignment vertical="center" wrapText="1"/>
    </xf>
    <xf numFmtId="3" fontId="0" fillId="0" borderId="0" xfId="0" applyNumberFormat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3" fontId="9" fillId="3" borderId="8" xfId="0" applyNumberFormat="1" applyFont="1" applyFill="1" applyBorder="1" applyAlignment="1">
      <alignment horizontal="center" vertical="center" wrapText="1"/>
    </xf>
    <xf numFmtId="3" fontId="9" fillId="3" borderId="13" xfId="0" applyNumberFormat="1" applyFont="1" applyFill="1" applyBorder="1" applyAlignment="1">
      <alignment horizontal="center" vertical="center" wrapText="1"/>
    </xf>
    <xf numFmtId="3" fontId="9" fillId="3" borderId="2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0" fontId="4" fillId="0" borderId="0" xfId="0" applyFont="1" applyAlignment="1" applyProtection="1">
      <alignment vertical="center" wrapText="1"/>
      <protection locked="0"/>
    </xf>
    <xf numFmtId="3" fontId="9" fillId="0" borderId="0" xfId="0" applyNumberFormat="1" applyFont="1" applyAlignment="1">
      <alignment vertical="center" wrapText="1"/>
    </xf>
    <xf numFmtId="0" fontId="0" fillId="0" borderId="0" xfId="0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3" fontId="0" fillId="0" borderId="0" xfId="0" applyNumberFormat="1" applyAlignment="1" applyProtection="1">
      <alignment horizontal="left" vertical="center" wrapText="1"/>
      <protection locked="0"/>
    </xf>
    <xf numFmtId="3" fontId="12" fillId="0" borderId="0" xfId="2" applyNumberFormat="1"/>
    <xf numFmtId="0" fontId="0" fillId="4" borderId="0" xfId="0" applyFill="1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4" fillId="5" borderId="1" xfId="0" applyFont="1" applyFill="1" applyBorder="1" applyAlignment="1">
      <alignment vertical="center" wrapText="1"/>
    </xf>
    <xf numFmtId="0" fontId="0" fillId="7" borderId="0" xfId="0" applyFill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vertical="center" wrapText="1"/>
      <protection locked="0"/>
    </xf>
    <xf numFmtId="0" fontId="2" fillId="6" borderId="1" xfId="0" applyFont="1" applyFill="1" applyBorder="1" applyAlignment="1" applyProtection="1">
      <alignment vertical="center" wrapText="1"/>
      <protection locked="0"/>
    </xf>
    <xf numFmtId="3" fontId="8" fillId="5" borderId="6" xfId="0" applyNumberFormat="1" applyFont="1" applyFill="1" applyBorder="1" applyAlignment="1">
      <alignment horizontal="right"/>
    </xf>
    <xf numFmtId="3" fontId="0" fillId="5" borderId="14" xfId="0" applyNumberFormat="1" applyFill="1" applyBorder="1" applyAlignment="1" applyProtection="1">
      <alignment vertical="center" wrapText="1"/>
      <protection locked="0"/>
    </xf>
    <xf numFmtId="3" fontId="9" fillId="5" borderId="14" xfId="0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 applyProtection="1">
      <alignment vertical="center" wrapText="1"/>
      <protection locked="0"/>
    </xf>
    <xf numFmtId="3" fontId="0" fillId="4" borderId="1" xfId="0" applyNumberFormat="1" applyFill="1" applyBorder="1" applyAlignment="1" applyProtection="1">
      <alignment vertical="center" wrapText="1"/>
      <protection locked="0"/>
    </xf>
    <xf numFmtId="4" fontId="0" fillId="0" borderId="1" xfId="0" applyNumberFormat="1" applyBorder="1" applyAlignment="1" applyProtection="1">
      <alignment vertical="center" wrapText="1"/>
      <protection locked="0"/>
    </xf>
    <xf numFmtId="4" fontId="0" fillId="6" borderId="1" xfId="0" applyNumberFormat="1" applyFill="1" applyBorder="1" applyAlignment="1" applyProtection="1">
      <alignment vertical="center" wrapText="1"/>
      <protection locked="0"/>
    </xf>
    <xf numFmtId="3" fontId="11" fillId="0" borderId="1" xfId="0" applyNumberFormat="1" applyFont="1" applyBorder="1" applyAlignment="1" applyProtection="1">
      <alignment vertical="center" wrapText="1"/>
      <protection locked="0"/>
    </xf>
    <xf numFmtId="0" fontId="9" fillId="4" borderId="1" xfId="0" applyFont="1" applyFill="1" applyBorder="1" applyAlignment="1" applyProtection="1">
      <alignment vertical="center" wrapText="1"/>
      <protection locked="0"/>
    </xf>
    <xf numFmtId="4" fontId="13" fillId="4" borderId="1" xfId="0" applyNumberFormat="1" applyFont="1" applyFill="1" applyBorder="1" applyAlignment="1" applyProtection="1">
      <alignment vertical="center" wrapText="1"/>
      <protection locked="0"/>
    </xf>
    <xf numFmtId="0" fontId="0" fillId="7" borderId="1" xfId="0" applyFill="1" applyBorder="1" applyAlignment="1" applyProtection="1">
      <alignment vertical="center" wrapText="1"/>
      <protection locked="0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3" xfId="0" applyNumberFormat="1" applyFont="1" applyBorder="1" applyAlignment="1" applyProtection="1">
      <alignment horizontal="center" vertical="center" wrapText="1"/>
      <protection locked="0"/>
    </xf>
    <xf numFmtId="164" fontId="2" fillId="0" borderId="4" xfId="0" applyNumberFormat="1" applyFont="1" applyBorder="1" applyAlignment="1" applyProtection="1">
      <alignment horizontal="center" vertical="center" wrapText="1"/>
      <protection locked="0"/>
    </xf>
    <xf numFmtId="164" fontId="2" fillId="0" borderId="5" xfId="0" applyNumberFormat="1" applyFont="1" applyBorder="1" applyAlignment="1" applyProtection="1">
      <alignment horizontal="center" vertical="center" wrapText="1"/>
      <protection locked="0"/>
    </xf>
    <xf numFmtId="0" fontId="14" fillId="0" borderId="15" xfId="0" applyFont="1" applyBorder="1" applyAlignment="1" applyProtection="1">
      <alignment horizontal="center" vertical="center" wrapText="1"/>
      <protection locked="0"/>
    </xf>
    <xf numFmtId="0" fontId="14" fillId="0" borderId="16" xfId="0" applyFont="1" applyBorder="1" applyAlignment="1">
      <alignment horizontal="center" vertical="center" wrapText="1"/>
    </xf>
  </cellXfs>
  <cellStyles count="3">
    <cellStyle name="Normal 2" xfId="2" xr:uid="{10C0B74B-ACC5-4252-A1C4-A4ED20CB7EDD}"/>
    <cellStyle name="Κανονικό" xfId="0" builtinId="0"/>
    <cellStyle name="Κανονικό 2" xfId="1" xr:uid="{C45859EE-234A-4B6D-B615-62848B10D7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5428E-37D0-4E8D-8D6E-76703CAD2ABF}">
  <sheetPr codeName="Sheet14"/>
  <dimension ref="A1:AA89"/>
  <sheetViews>
    <sheetView tabSelected="1" zoomScale="70" zoomScaleNormal="70" workbookViewId="0">
      <pane xSplit="1" ySplit="3" topLeftCell="B37" activePane="bottomRight" state="frozen"/>
      <selection activeCell="H74" sqref="H74"/>
      <selection pane="topRight" activeCell="H74" sqref="H74"/>
      <selection pane="bottomLeft" activeCell="H74" sqref="H74"/>
      <selection pane="bottomRight" activeCell="A3" sqref="A3:XFD3"/>
    </sheetView>
  </sheetViews>
  <sheetFormatPr defaultColWidth="6.85546875" defaultRowHeight="12.75" x14ac:dyDescent="0.2"/>
  <cols>
    <col min="1" max="1" width="28.5703125" style="1" customWidth="1"/>
    <col min="2" max="2" width="13.5703125" style="1" customWidth="1"/>
    <col min="3" max="3" width="11.7109375" style="1" customWidth="1"/>
    <col min="4" max="4" width="12" style="1" customWidth="1"/>
    <col min="5" max="6" width="11.42578125" style="1" customWidth="1"/>
    <col min="7" max="7" width="13.140625" style="1" customWidth="1"/>
    <col min="8" max="8" width="11.140625" style="28" customWidth="1"/>
    <col min="9" max="9" width="11.140625" style="1" bestFit="1" customWidth="1"/>
    <col min="10" max="10" width="9" style="1" customWidth="1"/>
    <col min="11" max="11" width="9.140625" style="1" customWidth="1"/>
    <col min="12" max="12" width="10" style="1" customWidth="1"/>
    <col min="13" max="13" width="1.7109375" style="1" customWidth="1"/>
    <col min="14" max="14" width="14.42578125" style="29" customWidth="1"/>
    <col min="15" max="15" width="3.140625" style="1" customWidth="1"/>
    <col min="16" max="17" width="22.140625" style="1" bestFit="1" customWidth="1"/>
    <col min="18" max="18" width="12.7109375" style="1" bestFit="1" customWidth="1"/>
    <col min="19" max="19" width="18.42578125" style="1" customWidth="1"/>
    <col min="20" max="20" width="13.85546875" style="32" customWidth="1"/>
    <col min="21" max="21" width="17.42578125" style="1" customWidth="1"/>
    <col min="22" max="22" width="17" style="32" customWidth="1"/>
    <col min="23" max="23" width="14.42578125" style="1" customWidth="1"/>
    <col min="24" max="24" width="12.42578125" style="32" customWidth="1"/>
    <col min="25" max="26" width="23.5703125" style="1" bestFit="1" customWidth="1"/>
    <col min="27" max="27" width="12.7109375" style="1" bestFit="1" customWidth="1"/>
    <col min="28" max="248" width="6.85546875" style="1"/>
    <col min="249" max="249" width="28.5703125" style="1" customWidth="1"/>
    <col min="250" max="250" width="13.5703125" style="1" customWidth="1"/>
    <col min="251" max="251" width="11.7109375" style="1" customWidth="1"/>
    <col min="252" max="252" width="12" style="1" customWidth="1"/>
    <col min="253" max="254" width="11.42578125" style="1" customWidth="1"/>
    <col min="255" max="255" width="13.140625" style="1" customWidth="1"/>
    <col min="256" max="256" width="11.140625" style="1" customWidth="1"/>
    <col min="257" max="257" width="10.7109375" style="1" customWidth="1"/>
    <col min="258" max="258" width="9" style="1" customWidth="1"/>
    <col min="259" max="259" width="9.140625" style="1" customWidth="1"/>
    <col min="260" max="260" width="10" style="1" customWidth="1"/>
    <col min="261" max="261" width="1.7109375" style="1" customWidth="1"/>
    <col min="262" max="262" width="12.42578125" style="1" customWidth="1"/>
    <col min="263" max="263" width="2" style="1" customWidth="1"/>
    <col min="264" max="264" width="13.85546875" style="1" customWidth="1"/>
    <col min="265" max="265" width="3.85546875" style="1" customWidth="1"/>
    <col min="266" max="266" width="12.42578125" style="1" customWidth="1"/>
    <col min="267" max="267" width="12.5703125" style="1" customWidth="1"/>
    <col min="268" max="268" width="16.7109375" style="1" customWidth="1"/>
    <col min="269" max="271" width="6.85546875" style="1"/>
    <col min="272" max="272" width="10.140625" style="1" bestFit="1" customWidth="1"/>
    <col min="273" max="504" width="6.85546875" style="1"/>
    <col min="505" max="505" width="28.5703125" style="1" customWidth="1"/>
    <col min="506" max="506" width="13.5703125" style="1" customWidth="1"/>
    <col min="507" max="507" width="11.7109375" style="1" customWidth="1"/>
    <col min="508" max="508" width="12" style="1" customWidth="1"/>
    <col min="509" max="510" width="11.42578125" style="1" customWidth="1"/>
    <col min="511" max="511" width="13.140625" style="1" customWidth="1"/>
    <col min="512" max="512" width="11.140625" style="1" customWidth="1"/>
    <col min="513" max="513" width="10.7109375" style="1" customWidth="1"/>
    <col min="514" max="514" width="9" style="1" customWidth="1"/>
    <col min="515" max="515" width="9.140625" style="1" customWidth="1"/>
    <col min="516" max="516" width="10" style="1" customWidth="1"/>
    <col min="517" max="517" width="1.7109375" style="1" customWidth="1"/>
    <col min="518" max="518" width="12.42578125" style="1" customWidth="1"/>
    <col min="519" max="519" width="2" style="1" customWidth="1"/>
    <col min="520" max="520" width="13.85546875" style="1" customWidth="1"/>
    <col min="521" max="521" width="3.85546875" style="1" customWidth="1"/>
    <col min="522" max="522" width="12.42578125" style="1" customWidth="1"/>
    <col min="523" max="523" width="12.5703125" style="1" customWidth="1"/>
    <col min="524" max="524" width="16.7109375" style="1" customWidth="1"/>
    <col min="525" max="527" width="6.85546875" style="1"/>
    <col min="528" max="528" width="10.140625" style="1" bestFit="1" customWidth="1"/>
    <col min="529" max="760" width="6.85546875" style="1"/>
    <col min="761" max="761" width="28.5703125" style="1" customWidth="1"/>
    <col min="762" max="762" width="13.5703125" style="1" customWidth="1"/>
    <col min="763" max="763" width="11.7109375" style="1" customWidth="1"/>
    <col min="764" max="764" width="12" style="1" customWidth="1"/>
    <col min="765" max="766" width="11.42578125" style="1" customWidth="1"/>
    <col min="767" max="767" width="13.140625" style="1" customWidth="1"/>
    <col min="768" max="768" width="11.140625" style="1" customWidth="1"/>
    <col min="769" max="769" width="10.7109375" style="1" customWidth="1"/>
    <col min="770" max="770" width="9" style="1" customWidth="1"/>
    <col min="771" max="771" width="9.140625" style="1" customWidth="1"/>
    <col min="772" max="772" width="10" style="1" customWidth="1"/>
    <col min="773" max="773" width="1.7109375" style="1" customWidth="1"/>
    <col min="774" max="774" width="12.42578125" style="1" customWidth="1"/>
    <col min="775" max="775" width="2" style="1" customWidth="1"/>
    <col min="776" max="776" width="13.85546875" style="1" customWidth="1"/>
    <col min="777" max="777" width="3.85546875" style="1" customWidth="1"/>
    <col min="778" max="778" width="12.42578125" style="1" customWidth="1"/>
    <col min="779" max="779" width="12.5703125" style="1" customWidth="1"/>
    <col min="780" max="780" width="16.7109375" style="1" customWidth="1"/>
    <col min="781" max="783" width="6.85546875" style="1"/>
    <col min="784" max="784" width="10.140625" style="1" bestFit="1" customWidth="1"/>
    <col min="785" max="1016" width="6.85546875" style="1"/>
    <col min="1017" max="1017" width="28.5703125" style="1" customWidth="1"/>
    <col min="1018" max="1018" width="13.5703125" style="1" customWidth="1"/>
    <col min="1019" max="1019" width="11.7109375" style="1" customWidth="1"/>
    <col min="1020" max="1020" width="12" style="1" customWidth="1"/>
    <col min="1021" max="1022" width="11.42578125" style="1" customWidth="1"/>
    <col min="1023" max="1023" width="13.140625" style="1" customWidth="1"/>
    <col min="1024" max="1024" width="11.140625" style="1" customWidth="1"/>
    <col min="1025" max="1025" width="10.7109375" style="1" customWidth="1"/>
    <col min="1026" max="1026" width="9" style="1" customWidth="1"/>
    <col min="1027" max="1027" width="9.140625" style="1" customWidth="1"/>
    <col min="1028" max="1028" width="10" style="1" customWidth="1"/>
    <col min="1029" max="1029" width="1.7109375" style="1" customWidth="1"/>
    <col min="1030" max="1030" width="12.42578125" style="1" customWidth="1"/>
    <col min="1031" max="1031" width="2" style="1" customWidth="1"/>
    <col min="1032" max="1032" width="13.85546875" style="1" customWidth="1"/>
    <col min="1033" max="1033" width="3.85546875" style="1" customWidth="1"/>
    <col min="1034" max="1034" width="12.42578125" style="1" customWidth="1"/>
    <col min="1035" max="1035" width="12.5703125" style="1" customWidth="1"/>
    <col min="1036" max="1036" width="16.7109375" style="1" customWidth="1"/>
    <col min="1037" max="1039" width="6.85546875" style="1"/>
    <col min="1040" max="1040" width="10.140625" style="1" bestFit="1" customWidth="1"/>
    <col min="1041" max="1272" width="6.85546875" style="1"/>
    <col min="1273" max="1273" width="28.5703125" style="1" customWidth="1"/>
    <col min="1274" max="1274" width="13.5703125" style="1" customWidth="1"/>
    <col min="1275" max="1275" width="11.7109375" style="1" customWidth="1"/>
    <col min="1276" max="1276" width="12" style="1" customWidth="1"/>
    <col min="1277" max="1278" width="11.42578125" style="1" customWidth="1"/>
    <col min="1279" max="1279" width="13.140625" style="1" customWidth="1"/>
    <col min="1280" max="1280" width="11.140625" style="1" customWidth="1"/>
    <col min="1281" max="1281" width="10.7109375" style="1" customWidth="1"/>
    <col min="1282" max="1282" width="9" style="1" customWidth="1"/>
    <col min="1283" max="1283" width="9.140625" style="1" customWidth="1"/>
    <col min="1284" max="1284" width="10" style="1" customWidth="1"/>
    <col min="1285" max="1285" width="1.7109375" style="1" customWidth="1"/>
    <col min="1286" max="1286" width="12.42578125" style="1" customWidth="1"/>
    <col min="1287" max="1287" width="2" style="1" customWidth="1"/>
    <col min="1288" max="1288" width="13.85546875" style="1" customWidth="1"/>
    <col min="1289" max="1289" width="3.85546875" style="1" customWidth="1"/>
    <col min="1290" max="1290" width="12.42578125" style="1" customWidth="1"/>
    <col min="1291" max="1291" width="12.5703125" style="1" customWidth="1"/>
    <col min="1292" max="1292" width="16.7109375" style="1" customWidth="1"/>
    <col min="1293" max="1295" width="6.85546875" style="1"/>
    <col min="1296" max="1296" width="10.140625" style="1" bestFit="1" customWidth="1"/>
    <col min="1297" max="1528" width="6.85546875" style="1"/>
    <col min="1529" max="1529" width="28.5703125" style="1" customWidth="1"/>
    <col min="1530" max="1530" width="13.5703125" style="1" customWidth="1"/>
    <col min="1531" max="1531" width="11.7109375" style="1" customWidth="1"/>
    <col min="1532" max="1532" width="12" style="1" customWidth="1"/>
    <col min="1533" max="1534" width="11.42578125" style="1" customWidth="1"/>
    <col min="1535" max="1535" width="13.140625" style="1" customWidth="1"/>
    <col min="1536" max="1536" width="11.140625" style="1" customWidth="1"/>
    <col min="1537" max="1537" width="10.7109375" style="1" customWidth="1"/>
    <col min="1538" max="1538" width="9" style="1" customWidth="1"/>
    <col min="1539" max="1539" width="9.140625" style="1" customWidth="1"/>
    <col min="1540" max="1540" width="10" style="1" customWidth="1"/>
    <col min="1541" max="1541" width="1.7109375" style="1" customWidth="1"/>
    <col min="1542" max="1542" width="12.42578125" style="1" customWidth="1"/>
    <col min="1543" max="1543" width="2" style="1" customWidth="1"/>
    <col min="1544" max="1544" width="13.85546875" style="1" customWidth="1"/>
    <col min="1545" max="1545" width="3.85546875" style="1" customWidth="1"/>
    <col min="1546" max="1546" width="12.42578125" style="1" customWidth="1"/>
    <col min="1547" max="1547" width="12.5703125" style="1" customWidth="1"/>
    <col min="1548" max="1548" width="16.7109375" style="1" customWidth="1"/>
    <col min="1549" max="1551" width="6.85546875" style="1"/>
    <col min="1552" max="1552" width="10.140625" style="1" bestFit="1" customWidth="1"/>
    <col min="1553" max="1784" width="6.85546875" style="1"/>
    <col min="1785" max="1785" width="28.5703125" style="1" customWidth="1"/>
    <col min="1786" max="1786" width="13.5703125" style="1" customWidth="1"/>
    <col min="1787" max="1787" width="11.7109375" style="1" customWidth="1"/>
    <col min="1788" max="1788" width="12" style="1" customWidth="1"/>
    <col min="1789" max="1790" width="11.42578125" style="1" customWidth="1"/>
    <col min="1791" max="1791" width="13.140625" style="1" customWidth="1"/>
    <col min="1792" max="1792" width="11.140625" style="1" customWidth="1"/>
    <col min="1793" max="1793" width="10.7109375" style="1" customWidth="1"/>
    <col min="1794" max="1794" width="9" style="1" customWidth="1"/>
    <col min="1795" max="1795" width="9.140625" style="1" customWidth="1"/>
    <col min="1796" max="1796" width="10" style="1" customWidth="1"/>
    <col min="1797" max="1797" width="1.7109375" style="1" customWidth="1"/>
    <col min="1798" max="1798" width="12.42578125" style="1" customWidth="1"/>
    <col min="1799" max="1799" width="2" style="1" customWidth="1"/>
    <col min="1800" max="1800" width="13.85546875" style="1" customWidth="1"/>
    <col min="1801" max="1801" width="3.85546875" style="1" customWidth="1"/>
    <col min="1802" max="1802" width="12.42578125" style="1" customWidth="1"/>
    <col min="1803" max="1803" width="12.5703125" style="1" customWidth="1"/>
    <col min="1804" max="1804" width="16.7109375" style="1" customWidth="1"/>
    <col min="1805" max="1807" width="6.85546875" style="1"/>
    <col min="1808" max="1808" width="10.140625" style="1" bestFit="1" customWidth="1"/>
    <col min="1809" max="2040" width="6.85546875" style="1"/>
    <col min="2041" max="2041" width="28.5703125" style="1" customWidth="1"/>
    <col min="2042" max="2042" width="13.5703125" style="1" customWidth="1"/>
    <col min="2043" max="2043" width="11.7109375" style="1" customWidth="1"/>
    <col min="2044" max="2044" width="12" style="1" customWidth="1"/>
    <col min="2045" max="2046" width="11.42578125" style="1" customWidth="1"/>
    <col min="2047" max="2047" width="13.140625" style="1" customWidth="1"/>
    <col min="2048" max="2048" width="11.140625" style="1" customWidth="1"/>
    <col min="2049" max="2049" width="10.7109375" style="1" customWidth="1"/>
    <col min="2050" max="2050" width="9" style="1" customWidth="1"/>
    <col min="2051" max="2051" width="9.140625" style="1" customWidth="1"/>
    <col min="2052" max="2052" width="10" style="1" customWidth="1"/>
    <col min="2053" max="2053" width="1.7109375" style="1" customWidth="1"/>
    <col min="2054" max="2054" width="12.42578125" style="1" customWidth="1"/>
    <col min="2055" max="2055" width="2" style="1" customWidth="1"/>
    <col min="2056" max="2056" width="13.85546875" style="1" customWidth="1"/>
    <col min="2057" max="2057" width="3.85546875" style="1" customWidth="1"/>
    <col min="2058" max="2058" width="12.42578125" style="1" customWidth="1"/>
    <col min="2059" max="2059" width="12.5703125" style="1" customWidth="1"/>
    <col min="2060" max="2060" width="16.7109375" style="1" customWidth="1"/>
    <col min="2061" max="2063" width="6.85546875" style="1"/>
    <col min="2064" max="2064" width="10.140625" style="1" bestFit="1" customWidth="1"/>
    <col min="2065" max="2296" width="6.85546875" style="1"/>
    <col min="2297" max="2297" width="28.5703125" style="1" customWidth="1"/>
    <col min="2298" max="2298" width="13.5703125" style="1" customWidth="1"/>
    <col min="2299" max="2299" width="11.7109375" style="1" customWidth="1"/>
    <col min="2300" max="2300" width="12" style="1" customWidth="1"/>
    <col min="2301" max="2302" width="11.42578125" style="1" customWidth="1"/>
    <col min="2303" max="2303" width="13.140625" style="1" customWidth="1"/>
    <col min="2304" max="2304" width="11.140625" style="1" customWidth="1"/>
    <col min="2305" max="2305" width="10.7109375" style="1" customWidth="1"/>
    <col min="2306" max="2306" width="9" style="1" customWidth="1"/>
    <col min="2307" max="2307" width="9.140625" style="1" customWidth="1"/>
    <col min="2308" max="2308" width="10" style="1" customWidth="1"/>
    <col min="2309" max="2309" width="1.7109375" style="1" customWidth="1"/>
    <col min="2310" max="2310" width="12.42578125" style="1" customWidth="1"/>
    <col min="2311" max="2311" width="2" style="1" customWidth="1"/>
    <col min="2312" max="2312" width="13.85546875" style="1" customWidth="1"/>
    <col min="2313" max="2313" width="3.85546875" style="1" customWidth="1"/>
    <col min="2314" max="2314" width="12.42578125" style="1" customWidth="1"/>
    <col min="2315" max="2315" width="12.5703125" style="1" customWidth="1"/>
    <col min="2316" max="2316" width="16.7109375" style="1" customWidth="1"/>
    <col min="2317" max="2319" width="6.85546875" style="1"/>
    <col min="2320" max="2320" width="10.140625" style="1" bestFit="1" customWidth="1"/>
    <col min="2321" max="2552" width="6.85546875" style="1"/>
    <col min="2553" max="2553" width="28.5703125" style="1" customWidth="1"/>
    <col min="2554" max="2554" width="13.5703125" style="1" customWidth="1"/>
    <col min="2555" max="2555" width="11.7109375" style="1" customWidth="1"/>
    <col min="2556" max="2556" width="12" style="1" customWidth="1"/>
    <col min="2557" max="2558" width="11.42578125" style="1" customWidth="1"/>
    <col min="2559" max="2559" width="13.140625" style="1" customWidth="1"/>
    <col min="2560" max="2560" width="11.140625" style="1" customWidth="1"/>
    <col min="2561" max="2561" width="10.7109375" style="1" customWidth="1"/>
    <col min="2562" max="2562" width="9" style="1" customWidth="1"/>
    <col min="2563" max="2563" width="9.140625" style="1" customWidth="1"/>
    <col min="2564" max="2564" width="10" style="1" customWidth="1"/>
    <col min="2565" max="2565" width="1.7109375" style="1" customWidth="1"/>
    <col min="2566" max="2566" width="12.42578125" style="1" customWidth="1"/>
    <col min="2567" max="2567" width="2" style="1" customWidth="1"/>
    <col min="2568" max="2568" width="13.85546875" style="1" customWidth="1"/>
    <col min="2569" max="2569" width="3.85546875" style="1" customWidth="1"/>
    <col min="2570" max="2570" width="12.42578125" style="1" customWidth="1"/>
    <col min="2571" max="2571" width="12.5703125" style="1" customWidth="1"/>
    <col min="2572" max="2572" width="16.7109375" style="1" customWidth="1"/>
    <col min="2573" max="2575" width="6.85546875" style="1"/>
    <col min="2576" max="2576" width="10.140625" style="1" bestFit="1" customWidth="1"/>
    <col min="2577" max="2808" width="6.85546875" style="1"/>
    <col min="2809" max="2809" width="28.5703125" style="1" customWidth="1"/>
    <col min="2810" max="2810" width="13.5703125" style="1" customWidth="1"/>
    <col min="2811" max="2811" width="11.7109375" style="1" customWidth="1"/>
    <col min="2812" max="2812" width="12" style="1" customWidth="1"/>
    <col min="2813" max="2814" width="11.42578125" style="1" customWidth="1"/>
    <col min="2815" max="2815" width="13.140625" style="1" customWidth="1"/>
    <col min="2816" max="2816" width="11.140625" style="1" customWidth="1"/>
    <col min="2817" max="2817" width="10.7109375" style="1" customWidth="1"/>
    <col min="2818" max="2818" width="9" style="1" customWidth="1"/>
    <col min="2819" max="2819" width="9.140625" style="1" customWidth="1"/>
    <col min="2820" max="2820" width="10" style="1" customWidth="1"/>
    <col min="2821" max="2821" width="1.7109375" style="1" customWidth="1"/>
    <col min="2822" max="2822" width="12.42578125" style="1" customWidth="1"/>
    <col min="2823" max="2823" width="2" style="1" customWidth="1"/>
    <col min="2824" max="2824" width="13.85546875" style="1" customWidth="1"/>
    <col min="2825" max="2825" width="3.85546875" style="1" customWidth="1"/>
    <col min="2826" max="2826" width="12.42578125" style="1" customWidth="1"/>
    <col min="2827" max="2827" width="12.5703125" style="1" customWidth="1"/>
    <col min="2828" max="2828" width="16.7109375" style="1" customWidth="1"/>
    <col min="2829" max="2831" width="6.85546875" style="1"/>
    <col min="2832" max="2832" width="10.140625" style="1" bestFit="1" customWidth="1"/>
    <col min="2833" max="3064" width="6.85546875" style="1"/>
    <col min="3065" max="3065" width="28.5703125" style="1" customWidth="1"/>
    <col min="3066" max="3066" width="13.5703125" style="1" customWidth="1"/>
    <col min="3067" max="3067" width="11.7109375" style="1" customWidth="1"/>
    <col min="3068" max="3068" width="12" style="1" customWidth="1"/>
    <col min="3069" max="3070" width="11.42578125" style="1" customWidth="1"/>
    <col min="3071" max="3071" width="13.140625" style="1" customWidth="1"/>
    <col min="3072" max="3072" width="11.140625" style="1" customWidth="1"/>
    <col min="3073" max="3073" width="10.7109375" style="1" customWidth="1"/>
    <col min="3074" max="3074" width="9" style="1" customWidth="1"/>
    <col min="3075" max="3075" width="9.140625" style="1" customWidth="1"/>
    <col min="3076" max="3076" width="10" style="1" customWidth="1"/>
    <col min="3077" max="3077" width="1.7109375" style="1" customWidth="1"/>
    <col min="3078" max="3078" width="12.42578125" style="1" customWidth="1"/>
    <col min="3079" max="3079" width="2" style="1" customWidth="1"/>
    <col min="3080" max="3080" width="13.85546875" style="1" customWidth="1"/>
    <col min="3081" max="3081" width="3.85546875" style="1" customWidth="1"/>
    <col min="3082" max="3082" width="12.42578125" style="1" customWidth="1"/>
    <col min="3083" max="3083" width="12.5703125" style="1" customWidth="1"/>
    <col min="3084" max="3084" width="16.7109375" style="1" customWidth="1"/>
    <col min="3085" max="3087" width="6.85546875" style="1"/>
    <col min="3088" max="3088" width="10.140625" style="1" bestFit="1" customWidth="1"/>
    <col min="3089" max="3320" width="6.85546875" style="1"/>
    <col min="3321" max="3321" width="28.5703125" style="1" customWidth="1"/>
    <col min="3322" max="3322" width="13.5703125" style="1" customWidth="1"/>
    <col min="3323" max="3323" width="11.7109375" style="1" customWidth="1"/>
    <col min="3324" max="3324" width="12" style="1" customWidth="1"/>
    <col min="3325" max="3326" width="11.42578125" style="1" customWidth="1"/>
    <col min="3327" max="3327" width="13.140625" style="1" customWidth="1"/>
    <col min="3328" max="3328" width="11.140625" style="1" customWidth="1"/>
    <col min="3329" max="3329" width="10.7109375" style="1" customWidth="1"/>
    <col min="3330" max="3330" width="9" style="1" customWidth="1"/>
    <col min="3331" max="3331" width="9.140625" style="1" customWidth="1"/>
    <col min="3332" max="3332" width="10" style="1" customWidth="1"/>
    <col min="3333" max="3333" width="1.7109375" style="1" customWidth="1"/>
    <col min="3334" max="3334" width="12.42578125" style="1" customWidth="1"/>
    <col min="3335" max="3335" width="2" style="1" customWidth="1"/>
    <col min="3336" max="3336" width="13.85546875" style="1" customWidth="1"/>
    <col min="3337" max="3337" width="3.85546875" style="1" customWidth="1"/>
    <col min="3338" max="3338" width="12.42578125" style="1" customWidth="1"/>
    <col min="3339" max="3339" width="12.5703125" style="1" customWidth="1"/>
    <col min="3340" max="3340" width="16.7109375" style="1" customWidth="1"/>
    <col min="3341" max="3343" width="6.85546875" style="1"/>
    <col min="3344" max="3344" width="10.140625" style="1" bestFit="1" customWidth="1"/>
    <col min="3345" max="3576" width="6.85546875" style="1"/>
    <col min="3577" max="3577" width="28.5703125" style="1" customWidth="1"/>
    <col min="3578" max="3578" width="13.5703125" style="1" customWidth="1"/>
    <col min="3579" max="3579" width="11.7109375" style="1" customWidth="1"/>
    <col min="3580" max="3580" width="12" style="1" customWidth="1"/>
    <col min="3581" max="3582" width="11.42578125" style="1" customWidth="1"/>
    <col min="3583" max="3583" width="13.140625" style="1" customWidth="1"/>
    <col min="3584" max="3584" width="11.140625" style="1" customWidth="1"/>
    <col min="3585" max="3585" width="10.7109375" style="1" customWidth="1"/>
    <col min="3586" max="3586" width="9" style="1" customWidth="1"/>
    <col min="3587" max="3587" width="9.140625" style="1" customWidth="1"/>
    <col min="3588" max="3588" width="10" style="1" customWidth="1"/>
    <col min="3589" max="3589" width="1.7109375" style="1" customWidth="1"/>
    <col min="3590" max="3590" width="12.42578125" style="1" customWidth="1"/>
    <col min="3591" max="3591" width="2" style="1" customWidth="1"/>
    <col min="3592" max="3592" width="13.85546875" style="1" customWidth="1"/>
    <col min="3593" max="3593" width="3.85546875" style="1" customWidth="1"/>
    <col min="3594" max="3594" width="12.42578125" style="1" customWidth="1"/>
    <col min="3595" max="3595" width="12.5703125" style="1" customWidth="1"/>
    <col min="3596" max="3596" width="16.7109375" style="1" customWidth="1"/>
    <col min="3597" max="3599" width="6.85546875" style="1"/>
    <col min="3600" max="3600" width="10.140625" style="1" bestFit="1" customWidth="1"/>
    <col min="3601" max="3832" width="6.85546875" style="1"/>
    <col min="3833" max="3833" width="28.5703125" style="1" customWidth="1"/>
    <col min="3834" max="3834" width="13.5703125" style="1" customWidth="1"/>
    <col min="3835" max="3835" width="11.7109375" style="1" customWidth="1"/>
    <col min="3836" max="3836" width="12" style="1" customWidth="1"/>
    <col min="3837" max="3838" width="11.42578125" style="1" customWidth="1"/>
    <col min="3839" max="3839" width="13.140625" style="1" customWidth="1"/>
    <col min="3840" max="3840" width="11.140625" style="1" customWidth="1"/>
    <col min="3841" max="3841" width="10.7109375" style="1" customWidth="1"/>
    <col min="3842" max="3842" width="9" style="1" customWidth="1"/>
    <col min="3843" max="3843" width="9.140625" style="1" customWidth="1"/>
    <col min="3844" max="3844" width="10" style="1" customWidth="1"/>
    <col min="3845" max="3845" width="1.7109375" style="1" customWidth="1"/>
    <col min="3846" max="3846" width="12.42578125" style="1" customWidth="1"/>
    <col min="3847" max="3847" width="2" style="1" customWidth="1"/>
    <col min="3848" max="3848" width="13.85546875" style="1" customWidth="1"/>
    <col min="3849" max="3849" width="3.85546875" style="1" customWidth="1"/>
    <col min="3850" max="3850" width="12.42578125" style="1" customWidth="1"/>
    <col min="3851" max="3851" width="12.5703125" style="1" customWidth="1"/>
    <col min="3852" max="3852" width="16.7109375" style="1" customWidth="1"/>
    <col min="3853" max="3855" width="6.85546875" style="1"/>
    <col min="3856" max="3856" width="10.140625" style="1" bestFit="1" customWidth="1"/>
    <col min="3857" max="4088" width="6.85546875" style="1"/>
    <col min="4089" max="4089" width="28.5703125" style="1" customWidth="1"/>
    <col min="4090" max="4090" width="13.5703125" style="1" customWidth="1"/>
    <col min="4091" max="4091" width="11.7109375" style="1" customWidth="1"/>
    <col min="4092" max="4092" width="12" style="1" customWidth="1"/>
    <col min="4093" max="4094" width="11.42578125" style="1" customWidth="1"/>
    <col min="4095" max="4095" width="13.140625" style="1" customWidth="1"/>
    <col min="4096" max="4096" width="11.140625" style="1" customWidth="1"/>
    <col min="4097" max="4097" width="10.7109375" style="1" customWidth="1"/>
    <col min="4098" max="4098" width="9" style="1" customWidth="1"/>
    <col min="4099" max="4099" width="9.140625" style="1" customWidth="1"/>
    <col min="4100" max="4100" width="10" style="1" customWidth="1"/>
    <col min="4101" max="4101" width="1.7109375" style="1" customWidth="1"/>
    <col min="4102" max="4102" width="12.42578125" style="1" customWidth="1"/>
    <col min="4103" max="4103" width="2" style="1" customWidth="1"/>
    <col min="4104" max="4104" width="13.85546875" style="1" customWidth="1"/>
    <col min="4105" max="4105" width="3.85546875" style="1" customWidth="1"/>
    <col min="4106" max="4106" width="12.42578125" style="1" customWidth="1"/>
    <col min="4107" max="4107" width="12.5703125" style="1" customWidth="1"/>
    <col min="4108" max="4108" width="16.7109375" style="1" customWidth="1"/>
    <col min="4109" max="4111" width="6.85546875" style="1"/>
    <col min="4112" max="4112" width="10.140625" style="1" bestFit="1" customWidth="1"/>
    <col min="4113" max="4344" width="6.85546875" style="1"/>
    <col min="4345" max="4345" width="28.5703125" style="1" customWidth="1"/>
    <col min="4346" max="4346" width="13.5703125" style="1" customWidth="1"/>
    <col min="4347" max="4347" width="11.7109375" style="1" customWidth="1"/>
    <col min="4348" max="4348" width="12" style="1" customWidth="1"/>
    <col min="4349" max="4350" width="11.42578125" style="1" customWidth="1"/>
    <col min="4351" max="4351" width="13.140625" style="1" customWidth="1"/>
    <col min="4352" max="4352" width="11.140625" style="1" customWidth="1"/>
    <col min="4353" max="4353" width="10.7109375" style="1" customWidth="1"/>
    <col min="4354" max="4354" width="9" style="1" customWidth="1"/>
    <col min="4355" max="4355" width="9.140625" style="1" customWidth="1"/>
    <col min="4356" max="4356" width="10" style="1" customWidth="1"/>
    <col min="4357" max="4357" width="1.7109375" style="1" customWidth="1"/>
    <col min="4358" max="4358" width="12.42578125" style="1" customWidth="1"/>
    <col min="4359" max="4359" width="2" style="1" customWidth="1"/>
    <col min="4360" max="4360" width="13.85546875" style="1" customWidth="1"/>
    <col min="4361" max="4361" width="3.85546875" style="1" customWidth="1"/>
    <col min="4362" max="4362" width="12.42578125" style="1" customWidth="1"/>
    <col min="4363" max="4363" width="12.5703125" style="1" customWidth="1"/>
    <col min="4364" max="4364" width="16.7109375" style="1" customWidth="1"/>
    <col min="4365" max="4367" width="6.85546875" style="1"/>
    <col min="4368" max="4368" width="10.140625" style="1" bestFit="1" customWidth="1"/>
    <col min="4369" max="4600" width="6.85546875" style="1"/>
    <col min="4601" max="4601" width="28.5703125" style="1" customWidth="1"/>
    <col min="4602" max="4602" width="13.5703125" style="1" customWidth="1"/>
    <col min="4603" max="4603" width="11.7109375" style="1" customWidth="1"/>
    <col min="4604" max="4604" width="12" style="1" customWidth="1"/>
    <col min="4605" max="4606" width="11.42578125" style="1" customWidth="1"/>
    <col min="4607" max="4607" width="13.140625" style="1" customWidth="1"/>
    <col min="4608" max="4608" width="11.140625" style="1" customWidth="1"/>
    <col min="4609" max="4609" width="10.7109375" style="1" customWidth="1"/>
    <col min="4610" max="4610" width="9" style="1" customWidth="1"/>
    <col min="4611" max="4611" width="9.140625" style="1" customWidth="1"/>
    <col min="4612" max="4612" width="10" style="1" customWidth="1"/>
    <col min="4613" max="4613" width="1.7109375" style="1" customWidth="1"/>
    <col min="4614" max="4614" width="12.42578125" style="1" customWidth="1"/>
    <col min="4615" max="4615" width="2" style="1" customWidth="1"/>
    <col min="4616" max="4616" width="13.85546875" style="1" customWidth="1"/>
    <col min="4617" max="4617" width="3.85546875" style="1" customWidth="1"/>
    <col min="4618" max="4618" width="12.42578125" style="1" customWidth="1"/>
    <col min="4619" max="4619" width="12.5703125" style="1" customWidth="1"/>
    <col min="4620" max="4620" width="16.7109375" style="1" customWidth="1"/>
    <col min="4621" max="4623" width="6.85546875" style="1"/>
    <col min="4624" max="4624" width="10.140625" style="1" bestFit="1" customWidth="1"/>
    <col min="4625" max="4856" width="6.85546875" style="1"/>
    <col min="4857" max="4857" width="28.5703125" style="1" customWidth="1"/>
    <col min="4858" max="4858" width="13.5703125" style="1" customWidth="1"/>
    <col min="4859" max="4859" width="11.7109375" style="1" customWidth="1"/>
    <col min="4860" max="4860" width="12" style="1" customWidth="1"/>
    <col min="4861" max="4862" width="11.42578125" style="1" customWidth="1"/>
    <col min="4863" max="4863" width="13.140625" style="1" customWidth="1"/>
    <col min="4864" max="4864" width="11.140625" style="1" customWidth="1"/>
    <col min="4865" max="4865" width="10.7109375" style="1" customWidth="1"/>
    <col min="4866" max="4866" width="9" style="1" customWidth="1"/>
    <col min="4867" max="4867" width="9.140625" style="1" customWidth="1"/>
    <col min="4868" max="4868" width="10" style="1" customWidth="1"/>
    <col min="4869" max="4869" width="1.7109375" style="1" customWidth="1"/>
    <col min="4870" max="4870" width="12.42578125" style="1" customWidth="1"/>
    <col min="4871" max="4871" width="2" style="1" customWidth="1"/>
    <col min="4872" max="4872" width="13.85546875" style="1" customWidth="1"/>
    <col min="4873" max="4873" width="3.85546875" style="1" customWidth="1"/>
    <col min="4874" max="4874" width="12.42578125" style="1" customWidth="1"/>
    <col min="4875" max="4875" width="12.5703125" style="1" customWidth="1"/>
    <col min="4876" max="4876" width="16.7109375" style="1" customWidth="1"/>
    <col min="4877" max="4879" width="6.85546875" style="1"/>
    <col min="4880" max="4880" width="10.140625" style="1" bestFit="1" customWidth="1"/>
    <col min="4881" max="5112" width="6.85546875" style="1"/>
    <col min="5113" max="5113" width="28.5703125" style="1" customWidth="1"/>
    <col min="5114" max="5114" width="13.5703125" style="1" customWidth="1"/>
    <col min="5115" max="5115" width="11.7109375" style="1" customWidth="1"/>
    <col min="5116" max="5116" width="12" style="1" customWidth="1"/>
    <col min="5117" max="5118" width="11.42578125" style="1" customWidth="1"/>
    <col min="5119" max="5119" width="13.140625" style="1" customWidth="1"/>
    <col min="5120" max="5120" width="11.140625" style="1" customWidth="1"/>
    <col min="5121" max="5121" width="10.7109375" style="1" customWidth="1"/>
    <col min="5122" max="5122" width="9" style="1" customWidth="1"/>
    <col min="5123" max="5123" width="9.140625" style="1" customWidth="1"/>
    <col min="5124" max="5124" width="10" style="1" customWidth="1"/>
    <col min="5125" max="5125" width="1.7109375" style="1" customWidth="1"/>
    <col min="5126" max="5126" width="12.42578125" style="1" customWidth="1"/>
    <col min="5127" max="5127" width="2" style="1" customWidth="1"/>
    <col min="5128" max="5128" width="13.85546875" style="1" customWidth="1"/>
    <col min="5129" max="5129" width="3.85546875" style="1" customWidth="1"/>
    <col min="5130" max="5130" width="12.42578125" style="1" customWidth="1"/>
    <col min="5131" max="5131" width="12.5703125" style="1" customWidth="1"/>
    <col min="5132" max="5132" width="16.7109375" style="1" customWidth="1"/>
    <col min="5133" max="5135" width="6.85546875" style="1"/>
    <col min="5136" max="5136" width="10.140625" style="1" bestFit="1" customWidth="1"/>
    <col min="5137" max="5368" width="6.85546875" style="1"/>
    <col min="5369" max="5369" width="28.5703125" style="1" customWidth="1"/>
    <col min="5370" max="5370" width="13.5703125" style="1" customWidth="1"/>
    <col min="5371" max="5371" width="11.7109375" style="1" customWidth="1"/>
    <col min="5372" max="5372" width="12" style="1" customWidth="1"/>
    <col min="5373" max="5374" width="11.42578125" style="1" customWidth="1"/>
    <col min="5375" max="5375" width="13.140625" style="1" customWidth="1"/>
    <col min="5376" max="5376" width="11.140625" style="1" customWidth="1"/>
    <col min="5377" max="5377" width="10.7109375" style="1" customWidth="1"/>
    <col min="5378" max="5378" width="9" style="1" customWidth="1"/>
    <col min="5379" max="5379" width="9.140625" style="1" customWidth="1"/>
    <col min="5380" max="5380" width="10" style="1" customWidth="1"/>
    <col min="5381" max="5381" width="1.7109375" style="1" customWidth="1"/>
    <col min="5382" max="5382" width="12.42578125" style="1" customWidth="1"/>
    <col min="5383" max="5383" width="2" style="1" customWidth="1"/>
    <col min="5384" max="5384" width="13.85546875" style="1" customWidth="1"/>
    <col min="5385" max="5385" width="3.85546875" style="1" customWidth="1"/>
    <col min="5386" max="5386" width="12.42578125" style="1" customWidth="1"/>
    <col min="5387" max="5387" width="12.5703125" style="1" customWidth="1"/>
    <col min="5388" max="5388" width="16.7109375" style="1" customWidth="1"/>
    <col min="5389" max="5391" width="6.85546875" style="1"/>
    <col min="5392" max="5392" width="10.140625" style="1" bestFit="1" customWidth="1"/>
    <col min="5393" max="5624" width="6.85546875" style="1"/>
    <col min="5625" max="5625" width="28.5703125" style="1" customWidth="1"/>
    <col min="5626" max="5626" width="13.5703125" style="1" customWidth="1"/>
    <col min="5627" max="5627" width="11.7109375" style="1" customWidth="1"/>
    <col min="5628" max="5628" width="12" style="1" customWidth="1"/>
    <col min="5629" max="5630" width="11.42578125" style="1" customWidth="1"/>
    <col min="5631" max="5631" width="13.140625" style="1" customWidth="1"/>
    <col min="5632" max="5632" width="11.140625" style="1" customWidth="1"/>
    <col min="5633" max="5633" width="10.7109375" style="1" customWidth="1"/>
    <col min="5634" max="5634" width="9" style="1" customWidth="1"/>
    <col min="5635" max="5635" width="9.140625" style="1" customWidth="1"/>
    <col min="5636" max="5636" width="10" style="1" customWidth="1"/>
    <col min="5637" max="5637" width="1.7109375" style="1" customWidth="1"/>
    <col min="5638" max="5638" width="12.42578125" style="1" customWidth="1"/>
    <col min="5639" max="5639" width="2" style="1" customWidth="1"/>
    <col min="5640" max="5640" width="13.85546875" style="1" customWidth="1"/>
    <col min="5641" max="5641" width="3.85546875" style="1" customWidth="1"/>
    <col min="5642" max="5642" width="12.42578125" style="1" customWidth="1"/>
    <col min="5643" max="5643" width="12.5703125" style="1" customWidth="1"/>
    <col min="5644" max="5644" width="16.7109375" style="1" customWidth="1"/>
    <col min="5645" max="5647" width="6.85546875" style="1"/>
    <col min="5648" max="5648" width="10.140625" style="1" bestFit="1" customWidth="1"/>
    <col min="5649" max="5880" width="6.85546875" style="1"/>
    <col min="5881" max="5881" width="28.5703125" style="1" customWidth="1"/>
    <col min="5882" max="5882" width="13.5703125" style="1" customWidth="1"/>
    <col min="5883" max="5883" width="11.7109375" style="1" customWidth="1"/>
    <col min="5884" max="5884" width="12" style="1" customWidth="1"/>
    <col min="5885" max="5886" width="11.42578125" style="1" customWidth="1"/>
    <col min="5887" max="5887" width="13.140625" style="1" customWidth="1"/>
    <col min="5888" max="5888" width="11.140625" style="1" customWidth="1"/>
    <col min="5889" max="5889" width="10.7109375" style="1" customWidth="1"/>
    <col min="5890" max="5890" width="9" style="1" customWidth="1"/>
    <col min="5891" max="5891" width="9.140625" style="1" customWidth="1"/>
    <col min="5892" max="5892" width="10" style="1" customWidth="1"/>
    <col min="5893" max="5893" width="1.7109375" style="1" customWidth="1"/>
    <col min="5894" max="5894" width="12.42578125" style="1" customWidth="1"/>
    <col min="5895" max="5895" width="2" style="1" customWidth="1"/>
    <col min="5896" max="5896" width="13.85546875" style="1" customWidth="1"/>
    <col min="5897" max="5897" width="3.85546875" style="1" customWidth="1"/>
    <col min="5898" max="5898" width="12.42578125" style="1" customWidth="1"/>
    <col min="5899" max="5899" width="12.5703125" style="1" customWidth="1"/>
    <col min="5900" max="5900" width="16.7109375" style="1" customWidth="1"/>
    <col min="5901" max="5903" width="6.85546875" style="1"/>
    <col min="5904" max="5904" width="10.140625" style="1" bestFit="1" customWidth="1"/>
    <col min="5905" max="6136" width="6.85546875" style="1"/>
    <col min="6137" max="6137" width="28.5703125" style="1" customWidth="1"/>
    <col min="6138" max="6138" width="13.5703125" style="1" customWidth="1"/>
    <col min="6139" max="6139" width="11.7109375" style="1" customWidth="1"/>
    <col min="6140" max="6140" width="12" style="1" customWidth="1"/>
    <col min="6141" max="6142" width="11.42578125" style="1" customWidth="1"/>
    <col min="6143" max="6143" width="13.140625" style="1" customWidth="1"/>
    <col min="6144" max="6144" width="11.140625" style="1" customWidth="1"/>
    <col min="6145" max="6145" width="10.7109375" style="1" customWidth="1"/>
    <col min="6146" max="6146" width="9" style="1" customWidth="1"/>
    <col min="6147" max="6147" width="9.140625" style="1" customWidth="1"/>
    <col min="6148" max="6148" width="10" style="1" customWidth="1"/>
    <col min="6149" max="6149" width="1.7109375" style="1" customWidth="1"/>
    <col min="6150" max="6150" width="12.42578125" style="1" customWidth="1"/>
    <col min="6151" max="6151" width="2" style="1" customWidth="1"/>
    <col min="6152" max="6152" width="13.85546875" style="1" customWidth="1"/>
    <col min="6153" max="6153" width="3.85546875" style="1" customWidth="1"/>
    <col min="6154" max="6154" width="12.42578125" style="1" customWidth="1"/>
    <col min="6155" max="6155" width="12.5703125" style="1" customWidth="1"/>
    <col min="6156" max="6156" width="16.7109375" style="1" customWidth="1"/>
    <col min="6157" max="6159" width="6.85546875" style="1"/>
    <col min="6160" max="6160" width="10.140625" style="1" bestFit="1" customWidth="1"/>
    <col min="6161" max="6392" width="6.85546875" style="1"/>
    <col min="6393" max="6393" width="28.5703125" style="1" customWidth="1"/>
    <col min="6394" max="6394" width="13.5703125" style="1" customWidth="1"/>
    <col min="6395" max="6395" width="11.7109375" style="1" customWidth="1"/>
    <col min="6396" max="6396" width="12" style="1" customWidth="1"/>
    <col min="6397" max="6398" width="11.42578125" style="1" customWidth="1"/>
    <col min="6399" max="6399" width="13.140625" style="1" customWidth="1"/>
    <col min="6400" max="6400" width="11.140625" style="1" customWidth="1"/>
    <col min="6401" max="6401" width="10.7109375" style="1" customWidth="1"/>
    <col min="6402" max="6402" width="9" style="1" customWidth="1"/>
    <col min="6403" max="6403" width="9.140625" style="1" customWidth="1"/>
    <col min="6404" max="6404" width="10" style="1" customWidth="1"/>
    <col min="6405" max="6405" width="1.7109375" style="1" customWidth="1"/>
    <col min="6406" max="6406" width="12.42578125" style="1" customWidth="1"/>
    <col min="6407" max="6407" width="2" style="1" customWidth="1"/>
    <col min="6408" max="6408" width="13.85546875" style="1" customWidth="1"/>
    <col min="6409" max="6409" width="3.85546875" style="1" customWidth="1"/>
    <col min="6410" max="6410" width="12.42578125" style="1" customWidth="1"/>
    <col min="6411" max="6411" width="12.5703125" style="1" customWidth="1"/>
    <col min="6412" max="6412" width="16.7109375" style="1" customWidth="1"/>
    <col min="6413" max="6415" width="6.85546875" style="1"/>
    <col min="6416" max="6416" width="10.140625" style="1" bestFit="1" customWidth="1"/>
    <col min="6417" max="6648" width="6.85546875" style="1"/>
    <col min="6649" max="6649" width="28.5703125" style="1" customWidth="1"/>
    <col min="6650" max="6650" width="13.5703125" style="1" customWidth="1"/>
    <col min="6651" max="6651" width="11.7109375" style="1" customWidth="1"/>
    <col min="6652" max="6652" width="12" style="1" customWidth="1"/>
    <col min="6653" max="6654" width="11.42578125" style="1" customWidth="1"/>
    <col min="6655" max="6655" width="13.140625" style="1" customWidth="1"/>
    <col min="6656" max="6656" width="11.140625" style="1" customWidth="1"/>
    <col min="6657" max="6657" width="10.7109375" style="1" customWidth="1"/>
    <col min="6658" max="6658" width="9" style="1" customWidth="1"/>
    <col min="6659" max="6659" width="9.140625" style="1" customWidth="1"/>
    <col min="6660" max="6660" width="10" style="1" customWidth="1"/>
    <col min="6661" max="6661" width="1.7109375" style="1" customWidth="1"/>
    <col min="6662" max="6662" width="12.42578125" style="1" customWidth="1"/>
    <col min="6663" max="6663" width="2" style="1" customWidth="1"/>
    <col min="6664" max="6664" width="13.85546875" style="1" customWidth="1"/>
    <col min="6665" max="6665" width="3.85546875" style="1" customWidth="1"/>
    <col min="6666" max="6666" width="12.42578125" style="1" customWidth="1"/>
    <col min="6667" max="6667" width="12.5703125" style="1" customWidth="1"/>
    <col min="6668" max="6668" width="16.7109375" style="1" customWidth="1"/>
    <col min="6669" max="6671" width="6.85546875" style="1"/>
    <col min="6672" max="6672" width="10.140625" style="1" bestFit="1" customWidth="1"/>
    <col min="6673" max="6904" width="6.85546875" style="1"/>
    <col min="6905" max="6905" width="28.5703125" style="1" customWidth="1"/>
    <col min="6906" max="6906" width="13.5703125" style="1" customWidth="1"/>
    <col min="6907" max="6907" width="11.7109375" style="1" customWidth="1"/>
    <col min="6908" max="6908" width="12" style="1" customWidth="1"/>
    <col min="6909" max="6910" width="11.42578125" style="1" customWidth="1"/>
    <col min="6911" max="6911" width="13.140625" style="1" customWidth="1"/>
    <col min="6912" max="6912" width="11.140625" style="1" customWidth="1"/>
    <col min="6913" max="6913" width="10.7109375" style="1" customWidth="1"/>
    <col min="6914" max="6914" width="9" style="1" customWidth="1"/>
    <col min="6915" max="6915" width="9.140625" style="1" customWidth="1"/>
    <col min="6916" max="6916" width="10" style="1" customWidth="1"/>
    <col min="6917" max="6917" width="1.7109375" style="1" customWidth="1"/>
    <col min="6918" max="6918" width="12.42578125" style="1" customWidth="1"/>
    <col min="6919" max="6919" width="2" style="1" customWidth="1"/>
    <col min="6920" max="6920" width="13.85546875" style="1" customWidth="1"/>
    <col min="6921" max="6921" width="3.85546875" style="1" customWidth="1"/>
    <col min="6922" max="6922" width="12.42578125" style="1" customWidth="1"/>
    <col min="6923" max="6923" width="12.5703125" style="1" customWidth="1"/>
    <col min="6924" max="6924" width="16.7109375" style="1" customWidth="1"/>
    <col min="6925" max="6927" width="6.85546875" style="1"/>
    <col min="6928" max="6928" width="10.140625" style="1" bestFit="1" customWidth="1"/>
    <col min="6929" max="7160" width="6.85546875" style="1"/>
    <col min="7161" max="7161" width="28.5703125" style="1" customWidth="1"/>
    <col min="7162" max="7162" width="13.5703125" style="1" customWidth="1"/>
    <col min="7163" max="7163" width="11.7109375" style="1" customWidth="1"/>
    <col min="7164" max="7164" width="12" style="1" customWidth="1"/>
    <col min="7165" max="7166" width="11.42578125" style="1" customWidth="1"/>
    <col min="7167" max="7167" width="13.140625" style="1" customWidth="1"/>
    <col min="7168" max="7168" width="11.140625" style="1" customWidth="1"/>
    <col min="7169" max="7169" width="10.7109375" style="1" customWidth="1"/>
    <col min="7170" max="7170" width="9" style="1" customWidth="1"/>
    <col min="7171" max="7171" width="9.140625" style="1" customWidth="1"/>
    <col min="7172" max="7172" width="10" style="1" customWidth="1"/>
    <col min="7173" max="7173" width="1.7109375" style="1" customWidth="1"/>
    <col min="7174" max="7174" width="12.42578125" style="1" customWidth="1"/>
    <col min="7175" max="7175" width="2" style="1" customWidth="1"/>
    <col min="7176" max="7176" width="13.85546875" style="1" customWidth="1"/>
    <col min="7177" max="7177" width="3.85546875" style="1" customWidth="1"/>
    <col min="7178" max="7178" width="12.42578125" style="1" customWidth="1"/>
    <col min="7179" max="7179" width="12.5703125" style="1" customWidth="1"/>
    <col min="7180" max="7180" width="16.7109375" style="1" customWidth="1"/>
    <col min="7181" max="7183" width="6.85546875" style="1"/>
    <col min="7184" max="7184" width="10.140625" style="1" bestFit="1" customWidth="1"/>
    <col min="7185" max="7416" width="6.85546875" style="1"/>
    <col min="7417" max="7417" width="28.5703125" style="1" customWidth="1"/>
    <col min="7418" max="7418" width="13.5703125" style="1" customWidth="1"/>
    <col min="7419" max="7419" width="11.7109375" style="1" customWidth="1"/>
    <col min="7420" max="7420" width="12" style="1" customWidth="1"/>
    <col min="7421" max="7422" width="11.42578125" style="1" customWidth="1"/>
    <col min="7423" max="7423" width="13.140625" style="1" customWidth="1"/>
    <col min="7424" max="7424" width="11.140625" style="1" customWidth="1"/>
    <col min="7425" max="7425" width="10.7109375" style="1" customWidth="1"/>
    <col min="7426" max="7426" width="9" style="1" customWidth="1"/>
    <col min="7427" max="7427" width="9.140625" style="1" customWidth="1"/>
    <col min="7428" max="7428" width="10" style="1" customWidth="1"/>
    <col min="7429" max="7429" width="1.7109375" style="1" customWidth="1"/>
    <col min="7430" max="7430" width="12.42578125" style="1" customWidth="1"/>
    <col min="7431" max="7431" width="2" style="1" customWidth="1"/>
    <col min="7432" max="7432" width="13.85546875" style="1" customWidth="1"/>
    <col min="7433" max="7433" width="3.85546875" style="1" customWidth="1"/>
    <col min="7434" max="7434" width="12.42578125" style="1" customWidth="1"/>
    <col min="7435" max="7435" width="12.5703125" style="1" customWidth="1"/>
    <col min="7436" max="7436" width="16.7109375" style="1" customWidth="1"/>
    <col min="7437" max="7439" width="6.85546875" style="1"/>
    <col min="7440" max="7440" width="10.140625" style="1" bestFit="1" customWidth="1"/>
    <col min="7441" max="7672" width="6.85546875" style="1"/>
    <col min="7673" max="7673" width="28.5703125" style="1" customWidth="1"/>
    <col min="7674" max="7674" width="13.5703125" style="1" customWidth="1"/>
    <col min="7675" max="7675" width="11.7109375" style="1" customWidth="1"/>
    <col min="7676" max="7676" width="12" style="1" customWidth="1"/>
    <col min="7677" max="7678" width="11.42578125" style="1" customWidth="1"/>
    <col min="7679" max="7679" width="13.140625" style="1" customWidth="1"/>
    <col min="7680" max="7680" width="11.140625" style="1" customWidth="1"/>
    <col min="7681" max="7681" width="10.7109375" style="1" customWidth="1"/>
    <col min="7682" max="7682" width="9" style="1" customWidth="1"/>
    <col min="7683" max="7683" width="9.140625" style="1" customWidth="1"/>
    <col min="7684" max="7684" width="10" style="1" customWidth="1"/>
    <col min="7685" max="7685" width="1.7109375" style="1" customWidth="1"/>
    <col min="7686" max="7686" width="12.42578125" style="1" customWidth="1"/>
    <col min="7687" max="7687" width="2" style="1" customWidth="1"/>
    <col min="7688" max="7688" width="13.85546875" style="1" customWidth="1"/>
    <col min="7689" max="7689" width="3.85546875" style="1" customWidth="1"/>
    <col min="7690" max="7690" width="12.42578125" style="1" customWidth="1"/>
    <col min="7691" max="7691" width="12.5703125" style="1" customWidth="1"/>
    <col min="7692" max="7692" width="16.7109375" style="1" customWidth="1"/>
    <col min="7693" max="7695" width="6.85546875" style="1"/>
    <col min="7696" max="7696" width="10.140625" style="1" bestFit="1" customWidth="1"/>
    <col min="7697" max="7928" width="6.85546875" style="1"/>
    <col min="7929" max="7929" width="28.5703125" style="1" customWidth="1"/>
    <col min="7930" max="7930" width="13.5703125" style="1" customWidth="1"/>
    <col min="7931" max="7931" width="11.7109375" style="1" customWidth="1"/>
    <col min="7932" max="7932" width="12" style="1" customWidth="1"/>
    <col min="7933" max="7934" width="11.42578125" style="1" customWidth="1"/>
    <col min="7935" max="7935" width="13.140625" style="1" customWidth="1"/>
    <col min="7936" max="7936" width="11.140625" style="1" customWidth="1"/>
    <col min="7937" max="7937" width="10.7109375" style="1" customWidth="1"/>
    <col min="7938" max="7938" width="9" style="1" customWidth="1"/>
    <col min="7939" max="7939" width="9.140625" style="1" customWidth="1"/>
    <col min="7940" max="7940" width="10" style="1" customWidth="1"/>
    <col min="7941" max="7941" width="1.7109375" style="1" customWidth="1"/>
    <col min="7942" max="7942" width="12.42578125" style="1" customWidth="1"/>
    <col min="7943" max="7943" width="2" style="1" customWidth="1"/>
    <col min="7944" max="7944" width="13.85546875" style="1" customWidth="1"/>
    <col min="7945" max="7945" width="3.85546875" style="1" customWidth="1"/>
    <col min="7946" max="7946" width="12.42578125" style="1" customWidth="1"/>
    <col min="7947" max="7947" width="12.5703125" style="1" customWidth="1"/>
    <col min="7948" max="7948" width="16.7109375" style="1" customWidth="1"/>
    <col min="7949" max="7951" width="6.85546875" style="1"/>
    <col min="7952" max="7952" width="10.140625" style="1" bestFit="1" customWidth="1"/>
    <col min="7953" max="8184" width="6.85546875" style="1"/>
    <col min="8185" max="8185" width="28.5703125" style="1" customWidth="1"/>
    <col min="8186" max="8186" width="13.5703125" style="1" customWidth="1"/>
    <col min="8187" max="8187" width="11.7109375" style="1" customWidth="1"/>
    <col min="8188" max="8188" width="12" style="1" customWidth="1"/>
    <col min="8189" max="8190" width="11.42578125" style="1" customWidth="1"/>
    <col min="8191" max="8191" width="13.140625" style="1" customWidth="1"/>
    <col min="8192" max="8192" width="11.140625" style="1" customWidth="1"/>
    <col min="8193" max="8193" width="10.7109375" style="1" customWidth="1"/>
    <col min="8194" max="8194" width="9" style="1" customWidth="1"/>
    <col min="8195" max="8195" width="9.140625" style="1" customWidth="1"/>
    <col min="8196" max="8196" width="10" style="1" customWidth="1"/>
    <col min="8197" max="8197" width="1.7109375" style="1" customWidth="1"/>
    <col min="8198" max="8198" width="12.42578125" style="1" customWidth="1"/>
    <col min="8199" max="8199" width="2" style="1" customWidth="1"/>
    <col min="8200" max="8200" width="13.85546875" style="1" customWidth="1"/>
    <col min="8201" max="8201" width="3.85546875" style="1" customWidth="1"/>
    <col min="8202" max="8202" width="12.42578125" style="1" customWidth="1"/>
    <col min="8203" max="8203" width="12.5703125" style="1" customWidth="1"/>
    <col min="8204" max="8204" width="16.7109375" style="1" customWidth="1"/>
    <col min="8205" max="8207" width="6.85546875" style="1"/>
    <col min="8208" max="8208" width="10.140625" style="1" bestFit="1" customWidth="1"/>
    <col min="8209" max="8440" width="6.85546875" style="1"/>
    <col min="8441" max="8441" width="28.5703125" style="1" customWidth="1"/>
    <col min="8442" max="8442" width="13.5703125" style="1" customWidth="1"/>
    <col min="8443" max="8443" width="11.7109375" style="1" customWidth="1"/>
    <col min="8444" max="8444" width="12" style="1" customWidth="1"/>
    <col min="8445" max="8446" width="11.42578125" style="1" customWidth="1"/>
    <col min="8447" max="8447" width="13.140625" style="1" customWidth="1"/>
    <col min="8448" max="8448" width="11.140625" style="1" customWidth="1"/>
    <col min="8449" max="8449" width="10.7109375" style="1" customWidth="1"/>
    <col min="8450" max="8450" width="9" style="1" customWidth="1"/>
    <col min="8451" max="8451" width="9.140625" style="1" customWidth="1"/>
    <col min="8452" max="8452" width="10" style="1" customWidth="1"/>
    <col min="8453" max="8453" width="1.7109375" style="1" customWidth="1"/>
    <col min="8454" max="8454" width="12.42578125" style="1" customWidth="1"/>
    <col min="8455" max="8455" width="2" style="1" customWidth="1"/>
    <col min="8456" max="8456" width="13.85546875" style="1" customWidth="1"/>
    <col min="8457" max="8457" width="3.85546875" style="1" customWidth="1"/>
    <col min="8458" max="8458" width="12.42578125" style="1" customWidth="1"/>
    <col min="8459" max="8459" width="12.5703125" style="1" customWidth="1"/>
    <col min="8460" max="8460" width="16.7109375" style="1" customWidth="1"/>
    <col min="8461" max="8463" width="6.85546875" style="1"/>
    <col min="8464" max="8464" width="10.140625" style="1" bestFit="1" customWidth="1"/>
    <col min="8465" max="8696" width="6.85546875" style="1"/>
    <col min="8697" max="8697" width="28.5703125" style="1" customWidth="1"/>
    <col min="8698" max="8698" width="13.5703125" style="1" customWidth="1"/>
    <col min="8699" max="8699" width="11.7109375" style="1" customWidth="1"/>
    <col min="8700" max="8700" width="12" style="1" customWidth="1"/>
    <col min="8701" max="8702" width="11.42578125" style="1" customWidth="1"/>
    <col min="8703" max="8703" width="13.140625" style="1" customWidth="1"/>
    <col min="8704" max="8704" width="11.140625" style="1" customWidth="1"/>
    <col min="8705" max="8705" width="10.7109375" style="1" customWidth="1"/>
    <col min="8706" max="8706" width="9" style="1" customWidth="1"/>
    <col min="8707" max="8707" width="9.140625" style="1" customWidth="1"/>
    <col min="8708" max="8708" width="10" style="1" customWidth="1"/>
    <col min="8709" max="8709" width="1.7109375" style="1" customWidth="1"/>
    <col min="8710" max="8710" width="12.42578125" style="1" customWidth="1"/>
    <col min="8711" max="8711" width="2" style="1" customWidth="1"/>
    <col min="8712" max="8712" width="13.85546875" style="1" customWidth="1"/>
    <col min="8713" max="8713" width="3.85546875" style="1" customWidth="1"/>
    <col min="8714" max="8714" width="12.42578125" style="1" customWidth="1"/>
    <col min="8715" max="8715" width="12.5703125" style="1" customWidth="1"/>
    <col min="8716" max="8716" width="16.7109375" style="1" customWidth="1"/>
    <col min="8717" max="8719" width="6.85546875" style="1"/>
    <col min="8720" max="8720" width="10.140625" style="1" bestFit="1" customWidth="1"/>
    <col min="8721" max="8952" width="6.85546875" style="1"/>
    <col min="8953" max="8953" width="28.5703125" style="1" customWidth="1"/>
    <col min="8954" max="8954" width="13.5703125" style="1" customWidth="1"/>
    <col min="8955" max="8955" width="11.7109375" style="1" customWidth="1"/>
    <col min="8956" max="8956" width="12" style="1" customWidth="1"/>
    <col min="8957" max="8958" width="11.42578125" style="1" customWidth="1"/>
    <col min="8959" max="8959" width="13.140625" style="1" customWidth="1"/>
    <col min="8960" max="8960" width="11.140625" style="1" customWidth="1"/>
    <col min="8961" max="8961" width="10.7109375" style="1" customWidth="1"/>
    <col min="8962" max="8962" width="9" style="1" customWidth="1"/>
    <col min="8963" max="8963" width="9.140625" style="1" customWidth="1"/>
    <col min="8964" max="8964" width="10" style="1" customWidth="1"/>
    <col min="8965" max="8965" width="1.7109375" style="1" customWidth="1"/>
    <col min="8966" max="8966" width="12.42578125" style="1" customWidth="1"/>
    <col min="8967" max="8967" width="2" style="1" customWidth="1"/>
    <col min="8968" max="8968" width="13.85546875" style="1" customWidth="1"/>
    <col min="8969" max="8969" width="3.85546875" style="1" customWidth="1"/>
    <col min="8970" max="8970" width="12.42578125" style="1" customWidth="1"/>
    <col min="8971" max="8971" width="12.5703125" style="1" customWidth="1"/>
    <col min="8972" max="8972" width="16.7109375" style="1" customWidth="1"/>
    <col min="8973" max="8975" width="6.85546875" style="1"/>
    <col min="8976" max="8976" width="10.140625" style="1" bestFit="1" customWidth="1"/>
    <col min="8977" max="9208" width="6.85546875" style="1"/>
    <col min="9209" max="9209" width="28.5703125" style="1" customWidth="1"/>
    <col min="9210" max="9210" width="13.5703125" style="1" customWidth="1"/>
    <col min="9211" max="9211" width="11.7109375" style="1" customWidth="1"/>
    <col min="9212" max="9212" width="12" style="1" customWidth="1"/>
    <col min="9213" max="9214" width="11.42578125" style="1" customWidth="1"/>
    <col min="9215" max="9215" width="13.140625" style="1" customWidth="1"/>
    <col min="9216" max="9216" width="11.140625" style="1" customWidth="1"/>
    <col min="9217" max="9217" width="10.7109375" style="1" customWidth="1"/>
    <col min="9218" max="9218" width="9" style="1" customWidth="1"/>
    <col min="9219" max="9219" width="9.140625" style="1" customWidth="1"/>
    <col min="9220" max="9220" width="10" style="1" customWidth="1"/>
    <col min="9221" max="9221" width="1.7109375" style="1" customWidth="1"/>
    <col min="9222" max="9222" width="12.42578125" style="1" customWidth="1"/>
    <col min="9223" max="9223" width="2" style="1" customWidth="1"/>
    <col min="9224" max="9224" width="13.85546875" style="1" customWidth="1"/>
    <col min="9225" max="9225" width="3.85546875" style="1" customWidth="1"/>
    <col min="9226" max="9226" width="12.42578125" style="1" customWidth="1"/>
    <col min="9227" max="9227" width="12.5703125" style="1" customWidth="1"/>
    <col min="9228" max="9228" width="16.7109375" style="1" customWidth="1"/>
    <col min="9229" max="9231" width="6.85546875" style="1"/>
    <col min="9232" max="9232" width="10.140625" style="1" bestFit="1" customWidth="1"/>
    <col min="9233" max="9464" width="6.85546875" style="1"/>
    <col min="9465" max="9465" width="28.5703125" style="1" customWidth="1"/>
    <col min="9466" max="9466" width="13.5703125" style="1" customWidth="1"/>
    <col min="9467" max="9467" width="11.7109375" style="1" customWidth="1"/>
    <col min="9468" max="9468" width="12" style="1" customWidth="1"/>
    <col min="9469" max="9470" width="11.42578125" style="1" customWidth="1"/>
    <col min="9471" max="9471" width="13.140625" style="1" customWidth="1"/>
    <col min="9472" max="9472" width="11.140625" style="1" customWidth="1"/>
    <col min="9473" max="9473" width="10.7109375" style="1" customWidth="1"/>
    <col min="9474" max="9474" width="9" style="1" customWidth="1"/>
    <col min="9475" max="9475" width="9.140625" style="1" customWidth="1"/>
    <col min="9476" max="9476" width="10" style="1" customWidth="1"/>
    <col min="9477" max="9477" width="1.7109375" style="1" customWidth="1"/>
    <col min="9478" max="9478" width="12.42578125" style="1" customWidth="1"/>
    <col min="9479" max="9479" width="2" style="1" customWidth="1"/>
    <col min="9480" max="9480" width="13.85546875" style="1" customWidth="1"/>
    <col min="9481" max="9481" width="3.85546875" style="1" customWidth="1"/>
    <col min="9482" max="9482" width="12.42578125" style="1" customWidth="1"/>
    <col min="9483" max="9483" width="12.5703125" style="1" customWidth="1"/>
    <col min="9484" max="9484" width="16.7109375" style="1" customWidth="1"/>
    <col min="9485" max="9487" width="6.85546875" style="1"/>
    <col min="9488" max="9488" width="10.140625" style="1" bestFit="1" customWidth="1"/>
    <col min="9489" max="9720" width="6.85546875" style="1"/>
    <col min="9721" max="9721" width="28.5703125" style="1" customWidth="1"/>
    <col min="9722" max="9722" width="13.5703125" style="1" customWidth="1"/>
    <col min="9723" max="9723" width="11.7109375" style="1" customWidth="1"/>
    <col min="9724" max="9724" width="12" style="1" customWidth="1"/>
    <col min="9725" max="9726" width="11.42578125" style="1" customWidth="1"/>
    <col min="9727" max="9727" width="13.140625" style="1" customWidth="1"/>
    <col min="9728" max="9728" width="11.140625" style="1" customWidth="1"/>
    <col min="9729" max="9729" width="10.7109375" style="1" customWidth="1"/>
    <col min="9730" max="9730" width="9" style="1" customWidth="1"/>
    <col min="9731" max="9731" width="9.140625" style="1" customWidth="1"/>
    <col min="9732" max="9732" width="10" style="1" customWidth="1"/>
    <col min="9733" max="9733" width="1.7109375" style="1" customWidth="1"/>
    <col min="9734" max="9734" width="12.42578125" style="1" customWidth="1"/>
    <col min="9735" max="9735" width="2" style="1" customWidth="1"/>
    <col min="9736" max="9736" width="13.85546875" style="1" customWidth="1"/>
    <col min="9737" max="9737" width="3.85546875" style="1" customWidth="1"/>
    <col min="9738" max="9738" width="12.42578125" style="1" customWidth="1"/>
    <col min="9739" max="9739" width="12.5703125" style="1" customWidth="1"/>
    <col min="9740" max="9740" width="16.7109375" style="1" customWidth="1"/>
    <col min="9741" max="9743" width="6.85546875" style="1"/>
    <col min="9744" max="9744" width="10.140625" style="1" bestFit="1" customWidth="1"/>
    <col min="9745" max="9976" width="6.85546875" style="1"/>
    <col min="9977" max="9977" width="28.5703125" style="1" customWidth="1"/>
    <col min="9978" max="9978" width="13.5703125" style="1" customWidth="1"/>
    <col min="9979" max="9979" width="11.7109375" style="1" customWidth="1"/>
    <col min="9980" max="9980" width="12" style="1" customWidth="1"/>
    <col min="9981" max="9982" width="11.42578125" style="1" customWidth="1"/>
    <col min="9983" max="9983" width="13.140625" style="1" customWidth="1"/>
    <col min="9984" max="9984" width="11.140625" style="1" customWidth="1"/>
    <col min="9985" max="9985" width="10.7109375" style="1" customWidth="1"/>
    <col min="9986" max="9986" width="9" style="1" customWidth="1"/>
    <col min="9987" max="9987" width="9.140625" style="1" customWidth="1"/>
    <col min="9988" max="9988" width="10" style="1" customWidth="1"/>
    <col min="9989" max="9989" width="1.7109375" style="1" customWidth="1"/>
    <col min="9990" max="9990" width="12.42578125" style="1" customWidth="1"/>
    <col min="9991" max="9991" width="2" style="1" customWidth="1"/>
    <col min="9992" max="9992" width="13.85546875" style="1" customWidth="1"/>
    <col min="9993" max="9993" width="3.85546875" style="1" customWidth="1"/>
    <col min="9994" max="9994" width="12.42578125" style="1" customWidth="1"/>
    <col min="9995" max="9995" width="12.5703125" style="1" customWidth="1"/>
    <col min="9996" max="9996" width="16.7109375" style="1" customWidth="1"/>
    <col min="9997" max="9999" width="6.85546875" style="1"/>
    <col min="10000" max="10000" width="10.140625" style="1" bestFit="1" customWidth="1"/>
    <col min="10001" max="10232" width="6.85546875" style="1"/>
    <col min="10233" max="10233" width="28.5703125" style="1" customWidth="1"/>
    <col min="10234" max="10234" width="13.5703125" style="1" customWidth="1"/>
    <col min="10235" max="10235" width="11.7109375" style="1" customWidth="1"/>
    <col min="10236" max="10236" width="12" style="1" customWidth="1"/>
    <col min="10237" max="10238" width="11.42578125" style="1" customWidth="1"/>
    <col min="10239" max="10239" width="13.140625" style="1" customWidth="1"/>
    <col min="10240" max="10240" width="11.140625" style="1" customWidth="1"/>
    <col min="10241" max="10241" width="10.7109375" style="1" customWidth="1"/>
    <col min="10242" max="10242" width="9" style="1" customWidth="1"/>
    <col min="10243" max="10243" width="9.140625" style="1" customWidth="1"/>
    <col min="10244" max="10244" width="10" style="1" customWidth="1"/>
    <col min="10245" max="10245" width="1.7109375" style="1" customWidth="1"/>
    <col min="10246" max="10246" width="12.42578125" style="1" customWidth="1"/>
    <col min="10247" max="10247" width="2" style="1" customWidth="1"/>
    <col min="10248" max="10248" width="13.85546875" style="1" customWidth="1"/>
    <col min="10249" max="10249" width="3.85546875" style="1" customWidth="1"/>
    <col min="10250" max="10250" width="12.42578125" style="1" customWidth="1"/>
    <col min="10251" max="10251" width="12.5703125" style="1" customWidth="1"/>
    <col min="10252" max="10252" width="16.7109375" style="1" customWidth="1"/>
    <col min="10253" max="10255" width="6.85546875" style="1"/>
    <col min="10256" max="10256" width="10.140625" style="1" bestFit="1" customWidth="1"/>
    <col min="10257" max="10488" width="6.85546875" style="1"/>
    <col min="10489" max="10489" width="28.5703125" style="1" customWidth="1"/>
    <col min="10490" max="10490" width="13.5703125" style="1" customWidth="1"/>
    <col min="10491" max="10491" width="11.7109375" style="1" customWidth="1"/>
    <col min="10492" max="10492" width="12" style="1" customWidth="1"/>
    <col min="10493" max="10494" width="11.42578125" style="1" customWidth="1"/>
    <col min="10495" max="10495" width="13.140625" style="1" customWidth="1"/>
    <col min="10496" max="10496" width="11.140625" style="1" customWidth="1"/>
    <col min="10497" max="10497" width="10.7109375" style="1" customWidth="1"/>
    <col min="10498" max="10498" width="9" style="1" customWidth="1"/>
    <col min="10499" max="10499" width="9.140625" style="1" customWidth="1"/>
    <col min="10500" max="10500" width="10" style="1" customWidth="1"/>
    <col min="10501" max="10501" width="1.7109375" style="1" customWidth="1"/>
    <col min="10502" max="10502" width="12.42578125" style="1" customWidth="1"/>
    <col min="10503" max="10503" width="2" style="1" customWidth="1"/>
    <col min="10504" max="10504" width="13.85546875" style="1" customWidth="1"/>
    <col min="10505" max="10505" width="3.85546875" style="1" customWidth="1"/>
    <col min="10506" max="10506" width="12.42578125" style="1" customWidth="1"/>
    <col min="10507" max="10507" width="12.5703125" style="1" customWidth="1"/>
    <col min="10508" max="10508" width="16.7109375" style="1" customWidth="1"/>
    <col min="10509" max="10511" width="6.85546875" style="1"/>
    <col min="10512" max="10512" width="10.140625" style="1" bestFit="1" customWidth="1"/>
    <col min="10513" max="10744" width="6.85546875" style="1"/>
    <col min="10745" max="10745" width="28.5703125" style="1" customWidth="1"/>
    <col min="10746" max="10746" width="13.5703125" style="1" customWidth="1"/>
    <col min="10747" max="10747" width="11.7109375" style="1" customWidth="1"/>
    <col min="10748" max="10748" width="12" style="1" customWidth="1"/>
    <col min="10749" max="10750" width="11.42578125" style="1" customWidth="1"/>
    <col min="10751" max="10751" width="13.140625" style="1" customWidth="1"/>
    <col min="10752" max="10752" width="11.140625" style="1" customWidth="1"/>
    <col min="10753" max="10753" width="10.7109375" style="1" customWidth="1"/>
    <col min="10754" max="10754" width="9" style="1" customWidth="1"/>
    <col min="10755" max="10755" width="9.140625" style="1" customWidth="1"/>
    <col min="10756" max="10756" width="10" style="1" customWidth="1"/>
    <col min="10757" max="10757" width="1.7109375" style="1" customWidth="1"/>
    <col min="10758" max="10758" width="12.42578125" style="1" customWidth="1"/>
    <col min="10759" max="10759" width="2" style="1" customWidth="1"/>
    <col min="10760" max="10760" width="13.85546875" style="1" customWidth="1"/>
    <col min="10761" max="10761" width="3.85546875" style="1" customWidth="1"/>
    <col min="10762" max="10762" width="12.42578125" style="1" customWidth="1"/>
    <col min="10763" max="10763" width="12.5703125" style="1" customWidth="1"/>
    <col min="10764" max="10764" width="16.7109375" style="1" customWidth="1"/>
    <col min="10765" max="10767" width="6.85546875" style="1"/>
    <col min="10768" max="10768" width="10.140625" style="1" bestFit="1" customWidth="1"/>
    <col min="10769" max="11000" width="6.85546875" style="1"/>
    <col min="11001" max="11001" width="28.5703125" style="1" customWidth="1"/>
    <col min="11002" max="11002" width="13.5703125" style="1" customWidth="1"/>
    <col min="11003" max="11003" width="11.7109375" style="1" customWidth="1"/>
    <col min="11004" max="11004" width="12" style="1" customWidth="1"/>
    <col min="11005" max="11006" width="11.42578125" style="1" customWidth="1"/>
    <col min="11007" max="11007" width="13.140625" style="1" customWidth="1"/>
    <col min="11008" max="11008" width="11.140625" style="1" customWidth="1"/>
    <col min="11009" max="11009" width="10.7109375" style="1" customWidth="1"/>
    <col min="11010" max="11010" width="9" style="1" customWidth="1"/>
    <col min="11011" max="11011" width="9.140625" style="1" customWidth="1"/>
    <col min="11012" max="11012" width="10" style="1" customWidth="1"/>
    <col min="11013" max="11013" width="1.7109375" style="1" customWidth="1"/>
    <col min="11014" max="11014" width="12.42578125" style="1" customWidth="1"/>
    <col min="11015" max="11015" width="2" style="1" customWidth="1"/>
    <col min="11016" max="11016" width="13.85546875" style="1" customWidth="1"/>
    <col min="11017" max="11017" width="3.85546875" style="1" customWidth="1"/>
    <col min="11018" max="11018" width="12.42578125" style="1" customWidth="1"/>
    <col min="11019" max="11019" width="12.5703125" style="1" customWidth="1"/>
    <col min="11020" max="11020" width="16.7109375" style="1" customWidth="1"/>
    <col min="11021" max="11023" width="6.85546875" style="1"/>
    <col min="11024" max="11024" width="10.140625" style="1" bestFit="1" customWidth="1"/>
    <col min="11025" max="11256" width="6.85546875" style="1"/>
    <col min="11257" max="11257" width="28.5703125" style="1" customWidth="1"/>
    <col min="11258" max="11258" width="13.5703125" style="1" customWidth="1"/>
    <col min="11259" max="11259" width="11.7109375" style="1" customWidth="1"/>
    <col min="11260" max="11260" width="12" style="1" customWidth="1"/>
    <col min="11261" max="11262" width="11.42578125" style="1" customWidth="1"/>
    <col min="11263" max="11263" width="13.140625" style="1" customWidth="1"/>
    <col min="11264" max="11264" width="11.140625" style="1" customWidth="1"/>
    <col min="11265" max="11265" width="10.7109375" style="1" customWidth="1"/>
    <col min="11266" max="11266" width="9" style="1" customWidth="1"/>
    <col min="11267" max="11267" width="9.140625" style="1" customWidth="1"/>
    <col min="11268" max="11268" width="10" style="1" customWidth="1"/>
    <col min="11269" max="11269" width="1.7109375" style="1" customWidth="1"/>
    <col min="11270" max="11270" width="12.42578125" style="1" customWidth="1"/>
    <col min="11271" max="11271" width="2" style="1" customWidth="1"/>
    <col min="11272" max="11272" width="13.85546875" style="1" customWidth="1"/>
    <col min="11273" max="11273" width="3.85546875" style="1" customWidth="1"/>
    <col min="11274" max="11274" width="12.42578125" style="1" customWidth="1"/>
    <col min="11275" max="11275" width="12.5703125" style="1" customWidth="1"/>
    <col min="11276" max="11276" width="16.7109375" style="1" customWidth="1"/>
    <col min="11277" max="11279" width="6.85546875" style="1"/>
    <col min="11280" max="11280" width="10.140625" style="1" bestFit="1" customWidth="1"/>
    <col min="11281" max="11512" width="6.85546875" style="1"/>
    <col min="11513" max="11513" width="28.5703125" style="1" customWidth="1"/>
    <col min="11514" max="11514" width="13.5703125" style="1" customWidth="1"/>
    <col min="11515" max="11515" width="11.7109375" style="1" customWidth="1"/>
    <col min="11516" max="11516" width="12" style="1" customWidth="1"/>
    <col min="11517" max="11518" width="11.42578125" style="1" customWidth="1"/>
    <col min="11519" max="11519" width="13.140625" style="1" customWidth="1"/>
    <col min="11520" max="11520" width="11.140625" style="1" customWidth="1"/>
    <col min="11521" max="11521" width="10.7109375" style="1" customWidth="1"/>
    <col min="11522" max="11522" width="9" style="1" customWidth="1"/>
    <col min="11523" max="11523" width="9.140625" style="1" customWidth="1"/>
    <col min="11524" max="11524" width="10" style="1" customWidth="1"/>
    <col min="11525" max="11525" width="1.7109375" style="1" customWidth="1"/>
    <col min="11526" max="11526" width="12.42578125" style="1" customWidth="1"/>
    <col min="11527" max="11527" width="2" style="1" customWidth="1"/>
    <col min="11528" max="11528" width="13.85546875" style="1" customWidth="1"/>
    <col min="11529" max="11529" width="3.85546875" style="1" customWidth="1"/>
    <col min="11530" max="11530" width="12.42578125" style="1" customWidth="1"/>
    <col min="11531" max="11531" width="12.5703125" style="1" customWidth="1"/>
    <col min="11532" max="11532" width="16.7109375" style="1" customWidth="1"/>
    <col min="11533" max="11535" width="6.85546875" style="1"/>
    <col min="11536" max="11536" width="10.140625" style="1" bestFit="1" customWidth="1"/>
    <col min="11537" max="11768" width="6.85546875" style="1"/>
    <col min="11769" max="11769" width="28.5703125" style="1" customWidth="1"/>
    <col min="11770" max="11770" width="13.5703125" style="1" customWidth="1"/>
    <col min="11771" max="11771" width="11.7109375" style="1" customWidth="1"/>
    <col min="11772" max="11772" width="12" style="1" customWidth="1"/>
    <col min="11773" max="11774" width="11.42578125" style="1" customWidth="1"/>
    <col min="11775" max="11775" width="13.140625" style="1" customWidth="1"/>
    <col min="11776" max="11776" width="11.140625" style="1" customWidth="1"/>
    <col min="11777" max="11777" width="10.7109375" style="1" customWidth="1"/>
    <col min="11778" max="11778" width="9" style="1" customWidth="1"/>
    <col min="11779" max="11779" width="9.140625" style="1" customWidth="1"/>
    <col min="11780" max="11780" width="10" style="1" customWidth="1"/>
    <col min="11781" max="11781" width="1.7109375" style="1" customWidth="1"/>
    <col min="11782" max="11782" width="12.42578125" style="1" customWidth="1"/>
    <col min="11783" max="11783" width="2" style="1" customWidth="1"/>
    <col min="11784" max="11784" width="13.85546875" style="1" customWidth="1"/>
    <col min="11785" max="11785" width="3.85546875" style="1" customWidth="1"/>
    <col min="11786" max="11786" width="12.42578125" style="1" customWidth="1"/>
    <col min="11787" max="11787" width="12.5703125" style="1" customWidth="1"/>
    <col min="11788" max="11788" width="16.7109375" style="1" customWidth="1"/>
    <col min="11789" max="11791" width="6.85546875" style="1"/>
    <col min="11792" max="11792" width="10.140625" style="1" bestFit="1" customWidth="1"/>
    <col min="11793" max="12024" width="6.85546875" style="1"/>
    <col min="12025" max="12025" width="28.5703125" style="1" customWidth="1"/>
    <col min="12026" max="12026" width="13.5703125" style="1" customWidth="1"/>
    <col min="12027" max="12027" width="11.7109375" style="1" customWidth="1"/>
    <col min="12028" max="12028" width="12" style="1" customWidth="1"/>
    <col min="12029" max="12030" width="11.42578125" style="1" customWidth="1"/>
    <col min="12031" max="12031" width="13.140625" style="1" customWidth="1"/>
    <col min="12032" max="12032" width="11.140625" style="1" customWidth="1"/>
    <col min="12033" max="12033" width="10.7109375" style="1" customWidth="1"/>
    <col min="12034" max="12034" width="9" style="1" customWidth="1"/>
    <col min="12035" max="12035" width="9.140625" style="1" customWidth="1"/>
    <col min="12036" max="12036" width="10" style="1" customWidth="1"/>
    <col min="12037" max="12037" width="1.7109375" style="1" customWidth="1"/>
    <col min="12038" max="12038" width="12.42578125" style="1" customWidth="1"/>
    <col min="12039" max="12039" width="2" style="1" customWidth="1"/>
    <col min="12040" max="12040" width="13.85546875" style="1" customWidth="1"/>
    <col min="12041" max="12041" width="3.85546875" style="1" customWidth="1"/>
    <col min="12042" max="12042" width="12.42578125" style="1" customWidth="1"/>
    <col min="12043" max="12043" width="12.5703125" style="1" customWidth="1"/>
    <col min="12044" max="12044" width="16.7109375" style="1" customWidth="1"/>
    <col min="12045" max="12047" width="6.85546875" style="1"/>
    <col min="12048" max="12048" width="10.140625" style="1" bestFit="1" customWidth="1"/>
    <col min="12049" max="12280" width="6.85546875" style="1"/>
    <col min="12281" max="12281" width="28.5703125" style="1" customWidth="1"/>
    <col min="12282" max="12282" width="13.5703125" style="1" customWidth="1"/>
    <col min="12283" max="12283" width="11.7109375" style="1" customWidth="1"/>
    <col min="12284" max="12284" width="12" style="1" customWidth="1"/>
    <col min="12285" max="12286" width="11.42578125" style="1" customWidth="1"/>
    <col min="12287" max="12287" width="13.140625" style="1" customWidth="1"/>
    <col min="12288" max="12288" width="11.140625" style="1" customWidth="1"/>
    <col min="12289" max="12289" width="10.7109375" style="1" customWidth="1"/>
    <col min="12290" max="12290" width="9" style="1" customWidth="1"/>
    <col min="12291" max="12291" width="9.140625" style="1" customWidth="1"/>
    <col min="12292" max="12292" width="10" style="1" customWidth="1"/>
    <col min="12293" max="12293" width="1.7109375" style="1" customWidth="1"/>
    <col min="12294" max="12294" width="12.42578125" style="1" customWidth="1"/>
    <col min="12295" max="12295" width="2" style="1" customWidth="1"/>
    <col min="12296" max="12296" width="13.85546875" style="1" customWidth="1"/>
    <col min="12297" max="12297" width="3.85546875" style="1" customWidth="1"/>
    <col min="12298" max="12298" width="12.42578125" style="1" customWidth="1"/>
    <col min="12299" max="12299" width="12.5703125" style="1" customWidth="1"/>
    <col min="12300" max="12300" width="16.7109375" style="1" customWidth="1"/>
    <col min="12301" max="12303" width="6.85546875" style="1"/>
    <col min="12304" max="12304" width="10.140625" style="1" bestFit="1" customWidth="1"/>
    <col min="12305" max="12536" width="6.85546875" style="1"/>
    <col min="12537" max="12537" width="28.5703125" style="1" customWidth="1"/>
    <col min="12538" max="12538" width="13.5703125" style="1" customWidth="1"/>
    <col min="12539" max="12539" width="11.7109375" style="1" customWidth="1"/>
    <col min="12540" max="12540" width="12" style="1" customWidth="1"/>
    <col min="12541" max="12542" width="11.42578125" style="1" customWidth="1"/>
    <col min="12543" max="12543" width="13.140625" style="1" customWidth="1"/>
    <col min="12544" max="12544" width="11.140625" style="1" customWidth="1"/>
    <col min="12545" max="12545" width="10.7109375" style="1" customWidth="1"/>
    <col min="12546" max="12546" width="9" style="1" customWidth="1"/>
    <col min="12547" max="12547" width="9.140625" style="1" customWidth="1"/>
    <col min="12548" max="12548" width="10" style="1" customWidth="1"/>
    <col min="12549" max="12549" width="1.7109375" style="1" customWidth="1"/>
    <col min="12550" max="12550" width="12.42578125" style="1" customWidth="1"/>
    <col min="12551" max="12551" width="2" style="1" customWidth="1"/>
    <col min="12552" max="12552" width="13.85546875" style="1" customWidth="1"/>
    <col min="12553" max="12553" width="3.85546875" style="1" customWidth="1"/>
    <col min="12554" max="12554" width="12.42578125" style="1" customWidth="1"/>
    <col min="12555" max="12555" width="12.5703125" style="1" customWidth="1"/>
    <col min="12556" max="12556" width="16.7109375" style="1" customWidth="1"/>
    <col min="12557" max="12559" width="6.85546875" style="1"/>
    <col min="12560" max="12560" width="10.140625" style="1" bestFit="1" customWidth="1"/>
    <col min="12561" max="12792" width="6.85546875" style="1"/>
    <col min="12793" max="12793" width="28.5703125" style="1" customWidth="1"/>
    <col min="12794" max="12794" width="13.5703125" style="1" customWidth="1"/>
    <col min="12795" max="12795" width="11.7109375" style="1" customWidth="1"/>
    <col min="12796" max="12796" width="12" style="1" customWidth="1"/>
    <col min="12797" max="12798" width="11.42578125" style="1" customWidth="1"/>
    <col min="12799" max="12799" width="13.140625" style="1" customWidth="1"/>
    <col min="12800" max="12800" width="11.140625" style="1" customWidth="1"/>
    <col min="12801" max="12801" width="10.7109375" style="1" customWidth="1"/>
    <col min="12802" max="12802" width="9" style="1" customWidth="1"/>
    <col min="12803" max="12803" width="9.140625" style="1" customWidth="1"/>
    <col min="12804" max="12804" width="10" style="1" customWidth="1"/>
    <col min="12805" max="12805" width="1.7109375" style="1" customWidth="1"/>
    <col min="12806" max="12806" width="12.42578125" style="1" customWidth="1"/>
    <col min="12807" max="12807" width="2" style="1" customWidth="1"/>
    <col min="12808" max="12808" width="13.85546875" style="1" customWidth="1"/>
    <col min="12809" max="12809" width="3.85546875" style="1" customWidth="1"/>
    <col min="12810" max="12810" width="12.42578125" style="1" customWidth="1"/>
    <col min="12811" max="12811" width="12.5703125" style="1" customWidth="1"/>
    <col min="12812" max="12812" width="16.7109375" style="1" customWidth="1"/>
    <col min="12813" max="12815" width="6.85546875" style="1"/>
    <col min="12816" max="12816" width="10.140625" style="1" bestFit="1" customWidth="1"/>
    <col min="12817" max="13048" width="6.85546875" style="1"/>
    <col min="13049" max="13049" width="28.5703125" style="1" customWidth="1"/>
    <col min="13050" max="13050" width="13.5703125" style="1" customWidth="1"/>
    <col min="13051" max="13051" width="11.7109375" style="1" customWidth="1"/>
    <col min="13052" max="13052" width="12" style="1" customWidth="1"/>
    <col min="13053" max="13054" width="11.42578125" style="1" customWidth="1"/>
    <col min="13055" max="13055" width="13.140625" style="1" customWidth="1"/>
    <col min="13056" max="13056" width="11.140625" style="1" customWidth="1"/>
    <col min="13057" max="13057" width="10.7109375" style="1" customWidth="1"/>
    <col min="13058" max="13058" width="9" style="1" customWidth="1"/>
    <col min="13059" max="13059" width="9.140625" style="1" customWidth="1"/>
    <col min="13060" max="13060" width="10" style="1" customWidth="1"/>
    <col min="13061" max="13061" width="1.7109375" style="1" customWidth="1"/>
    <col min="13062" max="13062" width="12.42578125" style="1" customWidth="1"/>
    <col min="13063" max="13063" width="2" style="1" customWidth="1"/>
    <col min="13064" max="13064" width="13.85546875" style="1" customWidth="1"/>
    <col min="13065" max="13065" width="3.85546875" style="1" customWidth="1"/>
    <col min="13066" max="13066" width="12.42578125" style="1" customWidth="1"/>
    <col min="13067" max="13067" width="12.5703125" style="1" customWidth="1"/>
    <col min="13068" max="13068" width="16.7109375" style="1" customWidth="1"/>
    <col min="13069" max="13071" width="6.85546875" style="1"/>
    <col min="13072" max="13072" width="10.140625" style="1" bestFit="1" customWidth="1"/>
    <col min="13073" max="13304" width="6.85546875" style="1"/>
    <col min="13305" max="13305" width="28.5703125" style="1" customWidth="1"/>
    <col min="13306" max="13306" width="13.5703125" style="1" customWidth="1"/>
    <col min="13307" max="13307" width="11.7109375" style="1" customWidth="1"/>
    <col min="13308" max="13308" width="12" style="1" customWidth="1"/>
    <col min="13309" max="13310" width="11.42578125" style="1" customWidth="1"/>
    <col min="13311" max="13311" width="13.140625" style="1" customWidth="1"/>
    <col min="13312" max="13312" width="11.140625" style="1" customWidth="1"/>
    <col min="13313" max="13313" width="10.7109375" style="1" customWidth="1"/>
    <col min="13314" max="13314" width="9" style="1" customWidth="1"/>
    <col min="13315" max="13315" width="9.140625" style="1" customWidth="1"/>
    <col min="13316" max="13316" width="10" style="1" customWidth="1"/>
    <col min="13317" max="13317" width="1.7109375" style="1" customWidth="1"/>
    <col min="13318" max="13318" width="12.42578125" style="1" customWidth="1"/>
    <col min="13319" max="13319" width="2" style="1" customWidth="1"/>
    <col min="13320" max="13320" width="13.85546875" style="1" customWidth="1"/>
    <col min="13321" max="13321" width="3.85546875" style="1" customWidth="1"/>
    <col min="13322" max="13322" width="12.42578125" style="1" customWidth="1"/>
    <col min="13323" max="13323" width="12.5703125" style="1" customWidth="1"/>
    <col min="13324" max="13324" width="16.7109375" style="1" customWidth="1"/>
    <col min="13325" max="13327" width="6.85546875" style="1"/>
    <col min="13328" max="13328" width="10.140625" style="1" bestFit="1" customWidth="1"/>
    <col min="13329" max="13560" width="6.85546875" style="1"/>
    <col min="13561" max="13561" width="28.5703125" style="1" customWidth="1"/>
    <col min="13562" max="13562" width="13.5703125" style="1" customWidth="1"/>
    <col min="13563" max="13563" width="11.7109375" style="1" customWidth="1"/>
    <col min="13564" max="13564" width="12" style="1" customWidth="1"/>
    <col min="13565" max="13566" width="11.42578125" style="1" customWidth="1"/>
    <col min="13567" max="13567" width="13.140625" style="1" customWidth="1"/>
    <col min="13568" max="13568" width="11.140625" style="1" customWidth="1"/>
    <col min="13569" max="13569" width="10.7109375" style="1" customWidth="1"/>
    <col min="13570" max="13570" width="9" style="1" customWidth="1"/>
    <col min="13571" max="13571" width="9.140625" style="1" customWidth="1"/>
    <col min="13572" max="13572" width="10" style="1" customWidth="1"/>
    <col min="13573" max="13573" width="1.7109375" style="1" customWidth="1"/>
    <col min="13574" max="13574" width="12.42578125" style="1" customWidth="1"/>
    <col min="13575" max="13575" width="2" style="1" customWidth="1"/>
    <col min="13576" max="13576" width="13.85546875" style="1" customWidth="1"/>
    <col min="13577" max="13577" width="3.85546875" style="1" customWidth="1"/>
    <col min="13578" max="13578" width="12.42578125" style="1" customWidth="1"/>
    <col min="13579" max="13579" width="12.5703125" style="1" customWidth="1"/>
    <col min="13580" max="13580" width="16.7109375" style="1" customWidth="1"/>
    <col min="13581" max="13583" width="6.85546875" style="1"/>
    <col min="13584" max="13584" width="10.140625" style="1" bestFit="1" customWidth="1"/>
    <col min="13585" max="13816" width="6.85546875" style="1"/>
    <col min="13817" max="13817" width="28.5703125" style="1" customWidth="1"/>
    <col min="13818" max="13818" width="13.5703125" style="1" customWidth="1"/>
    <col min="13819" max="13819" width="11.7109375" style="1" customWidth="1"/>
    <col min="13820" max="13820" width="12" style="1" customWidth="1"/>
    <col min="13821" max="13822" width="11.42578125" style="1" customWidth="1"/>
    <col min="13823" max="13823" width="13.140625" style="1" customWidth="1"/>
    <col min="13824" max="13824" width="11.140625" style="1" customWidth="1"/>
    <col min="13825" max="13825" width="10.7109375" style="1" customWidth="1"/>
    <col min="13826" max="13826" width="9" style="1" customWidth="1"/>
    <col min="13827" max="13827" width="9.140625" style="1" customWidth="1"/>
    <col min="13828" max="13828" width="10" style="1" customWidth="1"/>
    <col min="13829" max="13829" width="1.7109375" style="1" customWidth="1"/>
    <col min="13830" max="13830" width="12.42578125" style="1" customWidth="1"/>
    <col min="13831" max="13831" width="2" style="1" customWidth="1"/>
    <col min="13832" max="13832" width="13.85546875" style="1" customWidth="1"/>
    <col min="13833" max="13833" width="3.85546875" style="1" customWidth="1"/>
    <col min="13834" max="13834" width="12.42578125" style="1" customWidth="1"/>
    <col min="13835" max="13835" width="12.5703125" style="1" customWidth="1"/>
    <col min="13836" max="13836" width="16.7109375" style="1" customWidth="1"/>
    <col min="13837" max="13839" width="6.85546875" style="1"/>
    <col min="13840" max="13840" width="10.140625" style="1" bestFit="1" customWidth="1"/>
    <col min="13841" max="14072" width="6.85546875" style="1"/>
    <col min="14073" max="14073" width="28.5703125" style="1" customWidth="1"/>
    <col min="14074" max="14074" width="13.5703125" style="1" customWidth="1"/>
    <col min="14075" max="14075" width="11.7109375" style="1" customWidth="1"/>
    <col min="14076" max="14076" width="12" style="1" customWidth="1"/>
    <col min="14077" max="14078" width="11.42578125" style="1" customWidth="1"/>
    <col min="14079" max="14079" width="13.140625" style="1" customWidth="1"/>
    <col min="14080" max="14080" width="11.140625" style="1" customWidth="1"/>
    <col min="14081" max="14081" width="10.7109375" style="1" customWidth="1"/>
    <col min="14082" max="14082" width="9" style="1" customWidth="1"/>
    <col min="14083" max="14083" width="9.140625" style="1" customWidth="1"/>
    <col min="14084" max="14084" width="10" style="1" customWidth="1"/>
    <col min="14085" max="14085" width="1.7109375" style="1" customWidth="1"/>
    <col min="14086" max="14086" width="12.42578125" style="1" customWidth="1"/>
    <col min="14087" max="14087" width="2" style="1" customWidth="1"/>
    <col min="14088" max="14088" width="13.85546875" style="1" customWidth="1"/>
    <col min="14089" max="14089" width="3.85546875" style="1" customWidth="1"/>
    <col min="14090" max="14090" width="12.42578125" style="1" customWidth="1"/>
    <col min="14091" max="14091" width="12.5703125" style="1" customWidth="1"/>
    <col min="14092" max="14092" width="16.7109375" style="1" customWidth="1"/>
    <col min="14093" max="14095" width="6.85546875" style="1"/>
    <col min="14096" max="14096" width="10.140625" style="1" bestFit="1" customWidth="1"/>
    <col min="14097" max="14328" width="6.85546875" style="1"/>
    <col min="14329" max="14329" width="28.5703125" style="1" customWidth="1"/>
    <col min="14330" max="14330" width="13.5703125" style="1" customWidth="1"/>
    <col min="14331" max="14331" width="11.7109375" style="1" customWidth="1"/>
    <col min="14332" max="14332" width="12" style="1" customWidth="1"/>
    <col min="14333" max="14334" width="11.42578125" style="1" customWidth="1"/>
    <col min="14335" max="14335" width="13.140625" style="1" customWidth="1"/>
    <col min="14336" max="14336" width="11.140625" style="1" customWidth="1"/>
    <col min="14337" max="14337" width="10.7109375" style="1" customWidth="1"/>
    <col min="14338" max="14338" width="9" style="1" customWidth="1"/>
    <col min="14339" max="14339" width="9.140625" style="1" customWidth="1"/>
    <col min="14340" max="14340" width="10" style="1" customWidth="1"/>
    <col min="14341" max="14341" width="1.7109375" style="1" customWidth="1"/>
    <col min="14342" max="14342" width="12.42578125" style="1" customWidth="1"/>
    <col min="14343" max="14343" width="2" style="1" customWidth="1"/>
    <col min="14344" max="14344" width="13.85546875" style="1" customWidth="1"/>
    <col min="14345" max="14345" width="3.85546875" style="1" customWidth="1"/>
    <col min="14346" max="14346" width="12.42578125" style="1" customWidth="1"/>
    <col min="14347" max="14347" width="12.5703125" style="1" customWidth="1"/>
    <col min="14348" max="14348" width="16.7109375" style="1" customWidth="1"/>
    <col min="14349" max="14351" width="6.85546875" style="1"/>
    <col min="14352" max="14352" width="10.140625" style="1" bestFit="1" customWidth="1"/>
    <col min="14353" max="14584" width="6.85546875" style="1"/>
    <col min="14585" max="14585" width="28.5703125" style="1" customWidth="1"/>
    <col min="14586" max="14586" width="13.5703125" style="1" customWidth="1"/>
    <col min="14587" max="14587" width="11.7109375" style="1" customWidth="1"/>
    <col min="14588" max="14588" width="12" style="1" customWidth="1"/>
    <col min="14589" max="14590" width="11.42578125" style="1" customWidth="1"/>
    <col min="14591" max="14591" width="13.140625" style="1" customWidth="1"/>
    <col min="14592" max="14592" width="11.140625" style="1" customWidth="1"/>
    <col min="14593" max="14593" width="10.7109375" style="1" customWidth="1"/>
    <col min="14594" max="14594" width="9" style="1" customWidth="1"/>
    <col min="14595" max="14595" width="9.140625" style="1" customWidth="1"/>
    <col min="14596" max="14596" width="10" style="1" customWidth="1"/>
    <col min="14597" max="14597" width="1.7109375" style="1" customWidth="1"/>
    <col min="14598" max="14598" width="12.42578125" style="1" customWidth="1"/>
    <col min="14599" max="14599" width="2" style="1" customWidth="1"/>
    <col min="14600" max="14600" width="13.85546875" style="1" customWidth="1"/>
    <col min="14601" max="14601" width="3.85546875" style="1" customWidth="1"/>
    <col min="14602" max="14602" width="12.42578125" style="1" customWidth="1"/>
    <col min="14603" max="14603" width="12.5703125" style="1" customWidth="1"/>
    <col min="14604" max="14604" width="16.7109375" style="1" customWidth="1"/>
    <col min="14605" max="14607" width="6.85546875" style="1"/>
    <col min="14608" max="14608" width="10.140625" style="1" bestFit="1" customWidth="1"/>
    <col min="14609" max="14840" width="6.85546875" style="1"/>
    <col min="14841" max="14841" width="28.5703125" style="1" customWidth="1"/>
    <col min="14842" max="14842" width="13.5703125" style="1" customWidth="1"/>
    <col min="14843" max="14843" width="11.7109375" style="1" customWidth="1"/>
    <col min="14844" max="14844" width="12" style="1" customWidth="1"/>
    <col min="14845" max="14846" width="11.42578125" style="1" customWidth="1"/>
    <col min="14847" max="14847" width="13.140625" style="1" customWidth="1"/>
    <col min="14848" max="14848" width="11.140625" style="1" customWidth="1"/>
    <col min="14849" max="14849" width="10.7109375" style="1" customWidth="1"/>
    <col min="14850" max="14850" width="9" style="1" customWidth="1"/>
    <col min="14851" max="14851" width="9.140625" style="1" customWidth="1"/>
    <col min="14852" max="14852" width="10" style="1" customWidth="1"/>
    <col min="14853" max="14853" width="1.7109375" style="1" customWidth="1"/>
    <col min="14854" max="14854" width="12.42578125" style="1" customWidth="1"/>
    <col min="14855" max="14855" width="2" style="1" customWidth="1"/>
    <col min="14856" max="14856" width="13.85546875" style="1" customWidth="1"/>
    <col min="14857" max="14857" width="3.85546875" style="1" customWidth="1"/>
    <col min="14858" max="14858" width="12.42578125" style="1" customWidth="1"/>
    <col min="14859" max="14859" width="12.5703125" style="1" customWidth="1"/>
    <col min="14860" max="14860" width="16.7109375" style="1" customWidth="1"/>
    <col min="14861" max="14863" width="6.85546875" style="1"/>
    <col min="14864" max="14864" width="10.140625" style="1" bestFit="1" customWidth="1"/>
    <col min="14865" max="15096" width="6.85546875" style="1"/>
    <col min="15097" max="15097" width="28.5703125" style="1" customWidth="1"/>
    <col min="15098" max="15098" width="13.5703125" style="1" customWidth="1"/>
    <col min="15099" max="15099" width="11.7109375" style="1" customWidth="1"/>
    <col min="15100" max="15100" width="12" style="1" customWidth="1"/>
    <col min="15101" max="15102" width="11.42578125" style="1" customWidth="1"/>
    <col min="15103" max="15103" width="13.140625" style="1" customWidth="1"/>
    <col min="15104" max="15104" width="11.140625" style="1" customWidth="1"/>
    <col min="15105" max="15105" width="10.7109375" style="1" customWidth="1"/>
    <col min="15106" max="15106" width="9" style="1" customWidth="1"/>
    <col min="15107" max="15107" width="9.140625" style="1" customWidth="1"/>
    <col min="15108" max="15108" width="10" style="1" customWidth="1"/>
    <col min="15109" max="15109" width="1.7109375" style="1" customWidth="1"/>
    <col min="15110" max="15110" width="12.42578125" style="1" customWidth="1"/>
    <col min="15111" max="15111" width="2" style="1" customWidth="1"/>
    <col min="15112" max="15112" width="13.85546875" style="1" customWidth="1"/>
    <col min="15113" max="15113" width="3.85546875" style="1" customWidth="1"/>
    <col min="15114" max="15114" width="12.42578125" style="1" customWidth="1"/>
    <col min="15115" max="15115" width="12.5703125" style="1" customWidth="1"/>
    <col min="15116" max="15116" width="16.7109375" style="1" customWidth="1"/>
    <col min="15117" max="15119" width="6.85546875" style="1"/>
    <col min="15120" max="15120" width="10.140625" style="1" bestFit="1" customWidth="1"/>
    <col min="15121" max="15352" width="6.85546875" style="1"/>
    <col min="15353" max="15353" width="28.5703125" style="1" customWidth="1"/>
    <col min="15354" max="15354" width="13.5703125" style="1" customWidth="1"/>
    <col min="15355" max="15355" width="11.7109375" style="1" customWidth="1"/>
    <col min="15356" max="15356" width="12" style="1" customWidth="1"/>
    <col min="15357" max="15358" width="11.42578125" style="1" customWidth="1"/>
    <col min="15359" max="15359" width="13.140625" style="1" customWidth="1"/>
    <col min="15360" max="15360" width="11.140625" style="1" customWidth="1"/>
    <col min="15361" max="15361" width="10.7109375" style="1" customWidth="1"/>
    <col min="15362" max="15362" width="9" style="1" customWidth="1"/>
    <col min="15363" max="15363" width="9.140625" style="1" customWidth="1"/>
    <col min="15364" max="15364" width="10" style="1" customWidth="1"/>
    <col min="15365" max="15365" width="1.7109375" style="1" customWidth="1"/>
    <col min="15366" max="15366" width="12.42578125" style="1" customWidth="1"/>
    <col min="15367" max="15367" width="2" style="1" customWidth="1"/>
    <col min="15368" max="15368" width="13.85546875" style="1" customWidth="1"/>
    <col min="15369" max="15369" width="3.85546875" style="1" customWidth="1"/>
    <col min="15370" max="15370" width="12.42578125" style="1" customWidth="1"/>
    <col min="15371" max="15371" width="12.5703125" style="1" customWidth="1"/>
    <col min="15372" max="15372" width="16.7109375" style="1" customWidth="1"/>
    <col min="15373" max="15375" width="6.85546875" style="1"/>
    <col min="15376" max="15376" width="10.140625" style="1" bestFit="1" customWidth="1"/>
    <col min="15377" max="15608" width="6.85546875" style="1"/>
    <col min="15609" max="15609" width="28.5703125" style="1" customWidth="1"/>
    <col min="15610" max="15610" width="13.5703125" style="1" customWidth="1"/>
    <col min="15611" max="15611" width="11.7109375" style="1" customWidth="1"/>
    <col min="15612" max="15612" width="12" style="1" customWidth="1"/>
    <col min="15613" max="15614" width="11.42578125" style="1" customWidth="1"/>
    <col min="15615" max="15615" width="13.140625" style="1" customWidth="1"/>
    <col min="15616" max="15616" width="11.140625" style="1" customWidth="1"/>
    <col min="15617" max="15617" width="10.7109375" style="1" customWidth="1"/>
    <col min="15618" max="15618" width="9" style="1" customWidth="1"/>
    <col min="15619" max="15619" width="9.140625" style="1" customWidth="1"/>
    <col min="15620" max="15620" width="10" style="1" customWidth="1"/>
    <col min="15621" max="15621" width="1.7109375" style="1" customWidth="1"/>
    <col min="15622" max="15622" width="12.42578125" style="1" customWidth="1"/>
    <col min="15623" max="15623" width="2" style="1" customWidth="1"/>
    <col min="15624" max="15624" width="13.85546875" style="1" customWidth="1"/>
    <col min="15625" max="15625" width="3.85546875" style="1" customWidth="1"/>
    <col min="15626" max="15626" width="12.42578125" style="1" customWidth="1"/>
    <col min="15627" max="15627" width="12.5703125" style="1" customWidth="1"/>
    <col min="15628" max="15628" width="16.7109375" style="1" customWidth="1"/>
    <col min="15629" max="15631" width="6.85546875" style="1"/>
    <col min="15632" max="15632" width="10.140625" style="1" bestFit="1" customWidth="1"/>
    <col min="15633" max="15864" width="6.85546875" style="1"/>
    <col min="15865" max="15865" width="28.5703125" style="1" customWidth="1"/>
    <col min="15866" max="15866" width="13.5703125" style="1" customWidth="1"/>
    <col min="15867" max="15867" width="11.7109375" style="1" customWidth="1"/>
    <col min="15868" max="15868" width="12" style="1" customWidth="1"/>
    <col min="15869" max="15870" width="11.42578125" style="1" customWidth="1"/>
    <col min="15871" max="15871" width="13.140625" style="1" customWidth="1"/>
    <col min="15872" max="15872" width="11.140625" style="1" customWidth="1"/>
    <col min="15873" max="15873" width="10.7109375" style="1" customWidth="1"/>
    <col min="15874" max="15874" width="9" style="1" customWidth="1"/>
    <col min="15875" max="15875" width="9.140625" style="1" customWidth="1"/>
    <col min="15876" max="15876" width="10" style="1" customWidth="1"/>
    <col min="15877" max="15877" width="1.7109375" style="1" customWidth="1"/>
    <col min="15878" max="15878" width="12.42578125" style="1" customWidth="1"/>
    <col min="15879" max="15879" width="2" style="1" customWidth="1"/>
    <col min="15880" max="15880" width="13.85546875" style="1" customWidth="1"/>
    <col min="15881" max="15881" width="3.85546875" style="1" customWidth="1"/>
    <col min="15882" max="15882" width="12.42578125" style="1" customWidth="1"/>
    <col min="15883" max="15883" width="12.5703125" style="1" customWidth="1"/>
    <col min="15884" max="15884" width="16.7109375" style="1" customWidth="1"/>
    <col min="15885" max="15887" width="6.85546875" style="1"/>
    <col min="15888" max="15888" width="10.140625" style="1" bestFit="1" customWidth="1"/>
    <col min="15889" max="16120" width="6.85546875" style="1"/>
    <col min="16121" max="16121" width="28.5703125" style="1" customWidth="1"/>
    <col min="16122" max="16122" width="13.5703125" style="1" customWidth="1"/>
    <col min="16123" max="16123" width="11.7109375" style="1" customWidth="1"/>
    <col min="16124" max="16124" width="12" style="1" customWidth="1"/>
    <col min="16125" max="16126" width="11.42578125" style="1" customWidth="1"/>
    <col min="16127" max="16127" width="13.140625" style="1" customWidth="1"/>
    <col min="16128" max="16128" width="11.140625" style="1" customWidth="1"/>
    <col min="16129" max="16129" width="10.7109375" style="1" customWidth="1"/>
    <col min="16130" max="16130" width="9" style="1" customWidth="1"/>
    <col min="16131" max="16131" width="9.140625" style="1" customWidth="1"/>
    <col min="16132" max="16132" width="10" style="1" customWidth="1"/>
    <col min="16133" max="16133" width="1.7109375" style="1" customWidth="1"/>
    <col min="16134" max="16134" width="12.42578125" style="1" customWidth="1"/>
    <col min="16135" max="16135" width="2" style="1" customWidth="1"/>
    <col min="16136" max="16136" width="13.85546875" style="1" customWidth="1"/>
    <col min="16137" max="16137" width="3.85546875" style="1" customWidth="1"/>
    <col min="16138" max="16138" width="12.42578125" style="1" customWidth="1"/>
    <col min="16139" max="16139" width="12.5703125" style="1" customWidth="1"/>
    <col min="16140" max="16140" width="16.7109375" style="1" customWidth="1"/>
    <col min="16141" max="16143" width="6.85546875" style="1"/>
    <col min="16144" max="16144" width="10.140625" style="1" bestFit="1" customWidth="1"/>
    <col min="16145" max="16384" width="6.85546875" style="1"/>
  </cols>
  <sheetData>
    <row r="1" spans="1:27" ht="18" x14ac:dyDescent="0.2">
      <c r="A1" s="52" t="s">
        <v>96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T1" s="35"/>
      <c r="U1" s="35"/>
      <c r="V1" s="35"/>
      <c r="W1" s="35"/>
      <c r="X1" s="35"/>
    </row>
    <row r="2" spans="1:27" ht="20.25" x14ac:dyDescent="0.2">
      <c r="A2" s="2"/>
      <c r="B2" s="53" t="s">
        <v>0</v>
      </c>
      <c r="C2" s="54"/>
      <c r="D2" s="54"/>
      <c r="E2" s="54"/>
      <c r="F2" s="54"/>
      <c r="G2" s="54"/>
      <c r="H2" s="54"/>
      <c r="I2" s="54"/>
      <c r="J2" s="54"/>
      <c r="K2" s="54"/>
      <c r="L2" s="55"/>
      <c r="M2" s="3"/>
      <c r="N2" s="4"/>
      <c r="O2" s="5"/>
      <c r="P2" s="56" t="s">
        <v>95</v>
      </c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</row>
    <row r="3" spans="1:27" ht="116.25" customHeight="1" x14ac:dyDescent="0.2">
      <c r="A3" s="6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8" t="s">
        <v>6</v>
      </c>
      <c r="G3" s="9" t="s">
        <v>7</v>
      </c>
      <c r="H3" s="10" t="s">
        <v>8</v>
      </c>
      <c r="I3" s="11" t="s">
        <v>9</v>
      </c>
      <c r="J3" s="12" t="s">
        <v>10</v>
      </c>
      <c r="K3" s="11" t="s">
        <v>11</v>
      </c>
      <c r="L3" s="13" t="s">
        <v>12</v>
      </c>
      <c r="M3" s="14"/>
      <c r="N3" s="9" t="s">
        <v>94</v>
      </c>
      <c r="O3" s="34"/>
      <c r="P3" s="36" t="s">
        <v>86</v>
      </c>
      <c r="Q3" s="36" t="s">
        <v>80</v>
      </c>
      <c r="R3" s="36" t="s">
        <v>81</v>
      </c>
      <c r="S3" s="36" t="s">
        <v>82</v>
      </c>
      <c r="T3" s="37" t="s">
        <v>90</v>
      </c>
      <c r="U3" s="38" t="s">
        <v>84</v>
      </c>
      <c r="V3" s="39" t="s">
        <v>83</v>
      </c>
      <c r="W3" s="38" t="s">
        <v>8</v>
      </c>
      <c r="X3" s="39" t="s">
        <v>85</v>
      </c>
      <c r="Y3" s="36" t="s">
        <v>91</v>
      </c>
      <c r="Z3" s="36" t="s">
        <v>92</v>
      </c>
      <c r="AA3" s="40" t="s">
        <v>93</v>
      </c>
    </row>
    <row r="4" spans="1:27" ht="15" x14ac:dyDescent="0.25">
      <c r="A4" s="15" t="s">
        <v>13</v>
      </c>
      <c r="B4" s="16">
        <v>4960270</v>
      </c>
      <c r="C4" s="17">
        <v>0</v>
      </c>
      <c r="D4" s="17">
        <v>0</v>
      </c>
      <c r="E4" s="17">
        <v>0</v>
      </c>
      <c r="F4" s="17">
        <v>0</v>
      </c>
      <c r="G4" s="17">
        <v>0</v>
      </c>
      <c r="H4" s="17">
        <v>4280</v>
      </c>
      <c r="I4" s="17">
        <v>114680</v>
      </c>
      <c r="J4" s="17">
        <v>0</v>
      </c>
      <c r="K4" s="17">
        <v>0</v>
      </c>
      <c r="L4" s="17">
        <v>4964</v>
      </c>
      <c r="M4" s="16"/>
      <c r="N4" s="31">
        <v>237531.89964612568</v>
      </c>
      <c r="O4" s="41"/>
      <c r="P4" s="44">
        <f t="shared" ref="P4:P35" si="0">B4+C4+D4+E4+F4+N4</f>
        <v>5197801.8996461257</v>
      </c>
      <c r="Q4" s="44">
        <f t="shared" ref="Q4:Q35" si="1">G4+K4</f>
        <v>0</v>
      </c>
      <c r="R4" s="44">
        <f>P4+Q4</f>
        <v>5197801.8996461257</v>
      </c>
      <c r="S4" s="44">
        <f t="shared" ref="S4:S67" si="2">$Q$74*R4/$R$70</f>
        <v>112109.74762129447</v>
      </c>
      <c r="T4" s="45">
        <f>R4-S4</f>
        <v>5085692.1520248316</v>
      </c>
      <c r="U4" s="44">
        <f t="shared" ref="U4:U35" si="3">I4+J4</f>
        <v>114680</v>
      </c>
      <c r="V4" s="45">
        <f>U4*$U$72/$U$70</f>
        <v>27450.68814558622</v>
      </c>
      <c r="W4" s="44">
        <f t="shared" ref="W4:W35" si="4">H4</f>
        <v>4280</v>
      </c>
      <c r="X4" s="45">
        <f>W4*$W$72/$W$70</f>
        <v>314.67393382299622</v>
      </c>
      <c r="Y4" s="44">
        <f>T4+V4+X4</f>
        <v>5113457.5141042406</v>
      </c>
      <c r="Z4" s="46">
        <f>Y4/1000</f>
        <v>5113.4575141042405</v>
      </c>
      <c r="AA4" s="47">
        <f>Z4*30</f>
        <v>153403.72542312721</v>
      </c>
    </row>
    <row r="5" spans="1:27" ht="14.25" x14ac:dyDescent="0.2">
      <c r="A5" s="15" t="s">
        <v>14</v>
      </c>
      <c r="B5" s="16">
        <v>4846710</v>
      </c>
      <c r="C5" s="17">
        <v>0</v>
      </c>
      <c r="D5" s="17">
        <v>0</v>
      </c>
      <c r="E5" s="17">
        <v>7217000</v>
      </c>
      <c r="F5" s="17">
        <v>0</v>
      </c>
      <c r="G5" s="17">
        <v>143200</v>
      </c>
      <c r="H5" s="17">
        <v>331970</v>
      </c>
      <c r="I5" s="17">
        <v>138320</v>
      </c>
      <c r="J5" s="17">
        <v>0</v>
      </c>
      <c r="K5" s="17">
        <v>0</v>
      </c>
      <c r="L5" s="17">
        <v>13314</v>
      </c>
      <c r="M5" s="16"/>
      <c r="N5" s="31">
        <v>996917.45322847774</v>
      </c>
      <c r="O5" s="42"/>
      <c r="P5" s="44">
        <f t="shared" si="0"/>
        <v>13060627.453228477</v>
      </c>
      <c r="Q5" s="44">
        <f t="shared" si="1"/>
        <v>143200</v>
      </c>
      <c r="R5" s="44">
        <f t="shared" ref="R5:R68" si="5">P5+Q5</f>
        <v>13203827.453228477</v>
      </c>
      <c r="S5" s="44">
        <f t="shared" si="2"/>
        <v>284789.1843506663</v>
      </c>
      <c r="T5" s="45">
        <f t="shared" ref="T5:T68" si="6">R5-S5</f>
        <v>12919038.268877812</v>
      </c>
      <c r="U5" s="44">
        <f t="shared" si="3"/>
        <v>138320</v>
      </c>
      <c r="V5" s="45">
        <f t="shared" ref="V5:V68" si="7">U5*$U$72/$U$70</f>
        <v>33109.340637403962</v>
      </c>
      <c r="W5" s="44">
        <f t="shared" si="4"/>
        <v>331970</v>
      </c>
      <c r="X5" s="45">
        <f t="shared" ref="X5:X68" si="8">W5*$W$72/$W$70</f>
        <v>24407.08079701403</v>
      </c>
      <c r="Y5" s="44">
        <f t="shared" ref="Y5:Y35" si="9">T5+V5+X5</f>
        <v>12976554.690312231</v>
      </c>
      <c r="Z5" s="46">
        <f t="shared" ref="Z5:Z68" si="10">Y5/1000</f>
        <v>12976.55469031223</v>
      </c>
      <c r="AA5" s="47">
        <f t="shared" ref="AA5:AA68" si="11">Z5*30</f>
        <v>389296.64070936688</v>
      </c>
    </row>
    <row r="6" spans="1:27" ht="14.25" x14ac:dyDescent="0.2">
      <c r="A6" s="15" t="s">
        <v>15</v>
      </c>
      <c r="B6" s="16">
        <v>8549090</v>
      </c>
      <c r="C6" s="17">
        <v>0</v>
      </c>
      <c r="D6" s="17">
        <v>0</v>
      </c>
      <c r="E6" s="17">
        <v>18280</v>
      </c>
      <c r="F6" s="17">
        <v>0</v>
      </c>
      <c r="G6" s="17">
        <v>1748130</v>
      </c>
      <c r="H6" s="17">
        <v>483060</v>
      </c>
      <c r="I6" s="17">
        <v>18660</v>
      </c>
      <c r="J6" s="17">
        <v>20670</v>
      </c>
      <c r="K6" s="17">
        <v>0</v>
      </c>
      <c r="L6" s="17">
        <v>18103</v>
      </c>
      <c r="M6" s="16"/>
      <c r="N6" s="31">
        <v>833336.03128739679</v>
      </c>
      <c r="O6" s="42"/>
      <c r="P6" s="44">
        <f t="shared" si="0"/>
        <v>9400706.0312873963</v>
      </c>
      <c r="Q6" s="44">
        <f t="shared" si="1"/>
        <v>1748130</v>
      </c>
      <c r="R6" s="44">
        <f t="shared" si="5"/>
        <v>11148836.031287396</v>
      </c>
      <c r="S6" s="44">
        <f t="shared" si="2"/>
        <v>240465.72337124255</v>
      </c>
      <c r="T6" s="45">
        <f t="shared" si="6"/>
        <v>10908370.307916153</v>
      </c>
      <c r="U6" s="44">
        <f t="shared" si="3"/>
        <v>39330</v>
      </c>
      <c r="V6" s="45">
        <f t="shared" si="7"/>
        <v>9414.3317471739283</v>
      </c>
      <c r="W6" s="44">
        <f t="shared" si="4"/>
        <v>483060</v>
      </c>
      <c r="X6" s="45">
        <f t="shared" si="8"/>
        <v>35515.511792648729</v>
      </c>
      <c r="Y6" s="44">
        <f t="shared" si="9"/>
        <v>10953300.151455976</v>
      </c>
      <c r="Z6" s="46">
        <f t="shared" si="10"/>
        <v>10953.300151455976</v>
      </c>
      <c r="AA6" s="47">
        <f t="shared" si="11"/>
        <v>328599.0045436793</v>
      </c>
    </row>
    <row r="7" spans="1:27" ht="25.5" x14ac:dyDescent="0.2">
      <c r="A7" s="15" t="s">
        <v>16</v>
      </c>
      <c r="B7" s="16">
        <v>8890350</v>
      </c>
      <c r="C7" s="17">
        <v>0</v>
      </c>
      <c r="D7" s="17">
        <v>0</v>
      </c>
      <c r="E7" s="17">
        <v>0</v>
      </c>
      <c r="F7" s="17">
        <v>0</v>
      </c>
      <c r="G7" s="17">
        <v>2647230</v>
      </c>
      <c r="H7" s="17">
        <v>343390</v>
      </c>
      <c r="I7" s="17">
        <v>35000</v>
      </c>
      <c r="J7" s="17">
        <v>0</v>
      </c>
      <c r="K7" s="17">
        <v>0</v>
      </c>
      <c r="L7" s="17">
        <v>3501</v>
      </c>
      <c r="M7" s="16"/>
      <c r="N7" s="31">
        <v>436698.71553369821</v>
      </c>
      <c r="O7" s="42"/>
      <c r="P7" s="44">
        <f t="shared" si="0"/>
        <v>9327048.715533698</v>
      </c>
      <c r="Q7" s="44">
        <f t="shared" si="1"/>
        <v>2647230</v>
      </c>
      <c r="R7" s="44">
        <f t="shared" si="5"/>
        <v>11974278.715533698</v>
      </c>
      <c r="S7" s="44">
        <f t="shared" si="2"/>
        <v>258269.43593924114</v>
      </c>
      <c r="T7" s="45">
        <f t="shared" si="6"/>
        <v>11716009.279594457</v>
      </c>
      <c r="U7" s="44">
        <f t="shared" si="3"/>
        <v>35000</v>
      </c>
      <c r="V7" s="45">
        <f t="shared" si="7"/>
        <v>8377.8695944848077</v>
      </c>
      <c r="W7" s="44">
        <f t="shared" si="4"/>
        <v>343390</v>
      </c>
      <c r="X7" s="45">
        <f t="shared" si="8"/>
        <v>25246.701433523056</v>
      </c>
      <c r="Y7" s="44">
        <f t="shared" si="9"/>
        <v>11749633.850622464</v>
      </c>
      <c r="Z7" s="46">
        <f t="shared" si="10"/>
        <v>11749.633850622464</v>
      </c>
      <c r="AA7" s="47">
        <f t="shared" si="11"/>
        <v>352489.01551867393</v>
      </c>
    </row>
    <row r="8" spans="1:27" ht="14.25" x14ac:dyDescent="0.2">
      <c r="A8" s="15" t="s">
        <v>17</v>
      </c>
      <c r="B8" s="16">
        <v>353490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6"/>
      <c r="N8" s="31">
        <v>0</v>
      </c>
      <c r="O8" s="42"/>
      <c r="P8" s="44">
        <f t="shared" si="0"/>
        <v>353490</v>
      </c>
      <c r="Q8" s="44">
        <f t="shared" si="1"/>
        <v>0</v>
      </c>
      <c r="R8" s="44">
        <f t="shared" si="5"/>
        <v>353490</v>
      </c>
      <c r="S8" s="44">
        <f t="shared" si="2"/>
        <v>7624.3141719867072</v>
      </c>
      <c r="T8" s="45">
        <f t="shared" si="6"/>
        <v>345865.68582801329</v>
      </c>
      <c r="U8" s="44">
        <f t="shared" si="3"/>
        <v>0</v>
      </c>
      <c r="V8" s="45">
        <f t="shared" si="7"/>
        <v>0</v>
      </c>
      <c r="W8" s="44">
        <f t="shared" si="4"/>
        <v>0</v>
      </c>
      <c r="X8" s="45">
        <f t="shared" si="8"/>
        <v>0</v>
      </c>
      <c r="Y8" s="44">
        <f t="shared" si="9"/>
        <v>345865.68582801329</v>
      </c>
      <c r="Z8" s="46">
        <f t="shared" si="10"/>
        <v>345.86568582801328</v>
      </c>
      <c r="AA8" s="47">
        <f t="shared" si="11"/>
        <v>10375.970574840398</v>
      </c>
    </row>
    <row r="9" spans="1:27" ht="14.25" x14ac:dyDescent="0.2">
      <c r="A9" s="15" t="s">
        <v>18</v>
      </c>
      <c r="B9" s="16">
        <v>91534119</v>
      </c>
      <c r="C9" s="17">
        <v>14720</v>
      </c>
      <c r="D9" s="17">
        <v>0</v>
      </c>
      <c r="E9" s="17">
        <v>1282220</v>
      </c>
      <c r="F9" s="17">
        <v>5397620</v>
      </c>
      <c r="G9" s="17">
        <v>66538570</v>
      </c>
      <c r="H9" s="17">
        <v>318870</v>
      </c>
      <c r="I9" s="17">
        <v>1876800</v>
      </c>
      <c r="J9" s="17">
        <v>436490</v>
      </c>
      <c r="K9" s="17">
        <v>7450</v>
      </c>
      <c r="L9" s="17">
        <v>0</v>
      </c>
      <c r="M9" s="16"/>
      <c r="N9" s="31">
        <v>6647278.1607447593</v>
      </c>
      <c r="O9" s="42"/>
      <c r="P9" s="44">
        <f t="shared" si="0"/>
        <v>104875957.16074476</v>
      </c>
      <c r="Q9" s="44">
        <f t="shared" si="1"/>
        <v>66546020</v>
      </c>
      <c r="R9" s="44">
        <f t="shared" si="5"/>
        <v>171421977.16074476</v>
      </c>
      <c r="S9" s="44">
        <f t="shared" si="2"/>
        <v>3697346.487472483</v>
      </c>
      <c r="T9" s="45">
        <f t="shared" si="6"/>
        <v>167724630.67327228</v>
      </c>
      <c r="U9" s="44">
        <f t="shared" si="3"/>
        <v>2313290</v>
      </c>
      <c r="V9" s="45">
        <f t="shared" si="7"/>
        <v>553726.91297787894</v>
      </c>
      <c r="W9" s="44">
        <f t="shared" si="4"/>
        <v>318870</v>
      </c>
      <c r="X9" s="45">
        <f t="shared" si="8"/>
        <v>23443.943289284769</v>
      </c>
      <c r="Y9" s="44">
        <f t="shared" si="9"/>
        <v>168301801.52953944</v>
      </c>
      <c r="Z9" s="46">
        <f t="shared" si="10"/>
        <v>168301.80152953943</v>
      </c>
      <c r="AA9" s="47">
        <f t="shared" si="11"/>
        <v>5049054.0458861832</v>
      </c>
    </row>
    <row r="10" spans="1:27" ht="14.25" x14ac:dyDescent="0.2">
      <c r="A10" s="15" t="s">
        <v>19</v>
      </c>
      <c r="B10" s="16">
        <v>6920360</v>
      </c>
      <c r="C10" s="17">
        <v>0</v>
      </c>
      <c r="D10" s="17">
        <v>0</v>
      </c>
      <c r="E10" s="17">
        <v>3176830</v>
      </c>
      <c r="F10" s="17">
        <v>540300</v>
      </c>
      <c r="G10" s="17">
        <v>2605850</v>
      </c>
      <c r="H10" s="17">
        <v>300850</v>
      </c>
      <c r="I10" s="17">
        <v>2240</v>
      </c>
      <c r="J10" s="17">
        <v>0</v>
      </c>
      <c r="K10" s="17">
        <v>0</v>
      </c>
      <c r="L10" s="17">
        <v>3173</v>
      </c>
      <c r="M10" s="16"/>
      <c r="N10" s="31">
        <v>713205.86745046789</v>
      </c>
      <c r="O10" s="42"/>
      <c r="P10" s="44">
        <f t="shared" si="0"/>
        <v>11350695.867450468</v>
      </c>
      <c r="Q10" s="44">
        <f t="shared" si="1"/>
        <v>2605850</v>
      </c>
      <c r="R10" s="44">
        <f t="shared" si="5"/>
        <v>13956545.867450468</v>
      </c>
      <c r="S10" s="44">
        <f t="shared" si="2"/>
        <v>301024.33010604297</v>
      </c>
      <c r="T10" s="45">
        <f t="shared" si="6"/>
        <v>13655521.537344426</v>
      </c>
      <c r="U10" s="44">
        <f t="shared" si="3"/>
        <v>2240</v>
      </c>
      <c r="V10" s="45">
        <f t="shared" si="7"/>
        <v>536.18365404702774</v>
      </c>
      <c r="W10" s="44">
        <f t="shared" si="4"/>
        <v>300850</v>
      </c>
      <c r="X10" s="45">
        <f t="shared" si="8"/>
        <v>22119.077801553369</v>
      </c>
      <c r="Y10" s="44">
        <f t="shared" si="9"/>
        <v>13678176.798800027</v>
      </c>
      <c r="Z10" s="46">
        <f t="shared" si="10"/>
        <v>13678.176798800027</v>
      </c>
      <c r="AA10" s="47">
        <f t="shared" si="11"/>
        <v>410345.30396400078</v>
      </c>
    </row>
    <row r="11" spans="1:27" ht="14.25" x14ac:dyDescent="0.2">
      <c r="A11" s="15" t="s">
        <v>20</v>
      </c>
      <c r="B11" s="16">
        <v>847400</v>
      </c>
      <c r="C11" s="17">
        <v>0</v>
      </c>
      <c r="D11" s="17">
        <v>0</v>
      </c>
      <c r="E11" s="17">
        <v>3109410</v>
      </c>
      <c r="F11" s="17">
        <v>0</v>
      </c>
      <c r="G11" s="17">
        <v>21120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6"/>
      <c r="N11" s="31">
        <v>90998.55566945349</v>
      </c>
      <c r="O11" s="42"/>
      <c r="P11" s="44">
        <f t="shared" si="0"/>
        <v>4047808.5556694535</v>
      </c>
      <c r="Q11" s="44">
        <f t="shared" si="1"/>
        <v>21120</v>
      </c>
      <c r="R11" s="44">
        <f t="shared" si="5"/>
        <v>4068928.5556694535</v>
      </c>
      <c r="S11" s="44">
        <f t="shared" si="2"/>
        <v>87761.434982013685</v>
      </c>
      <c r="T11" s="45">
        <f t="shared" si="6"/>
        <v>3981167.1206874396</v>
      </c>
      <c r="U11" s="44">
        <f t="shared" si="3"/>
        <v>0</v>
      </c>
      <c r="V11" s="45">
        <f t="shared" si="7"/>
        <v>0</v>
      </c>
      <c r="W11" s="44">
        <f t="shared" si="4"/>
        <v>0</v>
      </c>
      <c r="X11" s="45">
        <f t="shared" si="8"/>
        <v>0</v>
      </c>
      <c r="Y11" s="44">
        <f t="shared" si="9"/>
        <v>3981167.1206874396</v>
      </c>
      <c r="Z11" s="46">
        <f t="shared" si="10"/>
        <v>3981.1671206874394</v>
      </c>
      <c r="AA11" s="47">
        <f t="shared" si="11"/>
        <v>119435.01362062318</v>
      </c>
    </row>
    <row r="12" spans="1:27" ht="14.25" x14ac:dyDescent="0.2">
      <c r="A12" s="15" t="s">
        <v>21</v>
      </c>
      <c r="B12" s="16">
        <v>5598980</v>
      </c>
      <c r="C12" s="17">
        <v>4210860</v>
      </c>
      <c r="D12" s="17">
        <v>0</v>
      </c>
      <c r="E12" s="17">
        <v>54100</v>
      </c>
      <c r="F12" s="17">
        <v>0</v>
      </c>
      <c r="G12" s="17">
        <v>19380</v>
      </c>
      <c r="H12" s="17">
        <v>64470</v>
      </c>
      <c r="I12" s="17">
        <v>453110</v>
      </c>
      <c r="J12" s="17">
        <v>0</v>
      </c>
      <c r="K12" s="17">
        <v>0</v>
      </c>
      <c r="L12" s="17">
        <v>6717</v>
      </c>
      <c r="M12" s="16"/>
      <c r="N12" s="31">
        <v>580363.56561388937</v>
      </c>
      <c r="O12" s="42"/>
      <c r="P12" s="44">
        <f t="shared" si="0"/>
        <v>10444303.56561389</v>
      </c>
      <c r="Q12" s="44">
        <f t="shared" si="1"/>
        <v>19380</v>
      </c>
      <c r="R12" s="44">
        <f t="shared" si="5"/>
        <v>10463683.56561389</v>
      </c>
      <c r="S12" s="44">
        <f t="shared" si="2"/>
        <v>225687.8862216594</v>
      </c>
      <c r="T12" s="45">
        <f t="shared" si="6"/>
        <v>10237995.67939223</v>
      </c>
      <c r="U12" s="44">
        <f t="shared" si="3"/>
        <v>453110</v>
      </c>
      <c r="V12" s="45">
        <f t="shared" si="7"/>
        <v>108459.89977020033</v>
      </c>
      <c r="W12" s="44">
        <f t="shared" si="4"/>
        <v>64470</v>
      </c>
      <c r="X12" s="45">
        <f t="shared" si="8"/>
        <v>4739.9599330767678</v>
      </c>
      <c r="Y12" s="44">
        <f t="shared" si="9"/>
        <v>10351195.539095506</v>
      </c>
      <c r="Z12" s="46">
        <f t="shared" si="10"/>
        <v>10351.195539095506</v>
      </c>
      <c r="AA12" s="47">
        <f t="shared" si="11"/>
        <v>310535.86617286521</v>
      </c>
    </row>
    <row r="13" spans="1:27" ht="14.25" x14ac:dyDescent="0.2">
      <c r="A13" s="15" t="s">
        <v>22</v>
      </c>
      <c r="B13" s="16">
        <v>11698210</v>
      </c>
      <c r="C13" s="17">
        <v>0</v>
      </c>
      <c r="D13" s="17">
        <v>0</v>
      </c>
      <c r="E13" s="17">
        <v>101850</v>
      </c>
      <c r="F13" s="17">
        <v>0</v>
      </c>
      <c r="G13" s="17">
        <v>6055490</v>
      </c>
      <c r="H13" s="17">
        <v>273170</v>
      </c>
      <c r="I13" s="17">
        <v>222730</v>
      </c>
      <c r="J13" s="17">
        <v>0</v>
      </c>
      <c r="K13" s="17">
        <v>0</v>
      </c>
      <c r="L13" s="17">
        <v>2118</v>
      </c>
      <c r="M13" s="16"/>
      <c r="N13" s="31">
        <v>1304628.3281349947</v>
      </c>
      <c r="O13" s="42"/>
      <c r="P13" s="44">
        <f t="shared" si="0"/>
        <v>13104688.328134995</v>
      </c>
      <c r="Q13" s="44">
        <f t="shared" si="1"/>
        <v>6055490</v>
      </c>
      <c r="R13" s="44">
        <f t="shared" si="5"/>
        <v>19160178.328134995</v>
      </c>
      <c r="S13" s="44">
        <f t="shared" si="2"/>
        <v>413259.83525698667</v>
      </c>
      <c r="T13" s="45">
        <f t="shared" si="6"/>
        <v>18746918.492878009</v>
      </c>
      <c r="U13" s="44">
        <f t="shared" si="3"/>
        <v>222730</v>
      </c>
      <c r="V13" s="45">
        <f t="shared" si="7"/>
        <v>53314.368422274318</v>
      </c>
      <c r="W13" s="44">
        <f t="shared" si="4"/>
        <v>273170</v>
      </c>
      <c r="X13" s="45">
        <f t="shared" si="8"/>
        <v>20083.990304305578</v>
      </c>
      <c r="Y13" s="44">
        <f t="shared" si="9"/>
        <v>18820316.851604588</v>
      </c>
      <c r="Z13" s="46">
        <f t="shared" si="10"/>
        <v>18820.316851604588</v>
      </c>
      <c r="AA13" s="47">
        <f t="shared" si="11"/>
        <v>564609.50554813759</v>
      </c>
    </row>
    <row r="14" spans="1:27" ht="14.25" x14ac:dyDescent="0.2">
      <c r="A14" s="15" t="s">
        <v>23</v>
      </c>
      <c r="B14" s="16">
        <v>11702620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9130</v>
      </c>
      <c r="I14" s="17">
        <v>48530</v>
      </c>
      <c r="J14" s="17">
        <v>0</v>
      </c>
      <c r="K14" s="17">
        <v>0</v>
      </c>
      <c r="L14" s="17">
        <v>5370</v>
      </c>
      <c r="M14" s="16"/>
      <c r="N14" s="31">
        <v>124327.04321260982</v>
      </c>
      <c r="O14" s="42"/>
      <c r="P14" s="44">
        <f t="shared" si="0"/>
        <v>11826947.043212609</v>
      </c>
      <c r="Q14" s="44">
        <f t="shared" si="1"/>
        <v>0</v>
      </c>
      <c r="R14" s="44">
        <f t="shared" si="5"/>
        <v>11826947.043212609</v>
      </c>
      <c r="S14" s="44">
        <f t="shared" si="2"/>
        <v>255091.68562873683</v>
      </c>
      <c r="T14" s="45">
        <f t="shared" si="6"/>
        <v>11571855.357583873</v>
      </c>
      <c r="U14" s="44">
        <f t="shared" si="3"/>
        <v>48530</v>
      </c>
      <c r="V14" s="45">
        <f t="shared" si="7"/>
        <v>11616.514612009934</v>
      </c>
      <c r="W14" s="44">
        <f t="shared" si="4"/>
        <v>9130</v>
      </c>
      <c r="X14" s="45">
        <f t="shared" si="8"/>
        <v>671.25537752428863</v>
      </c>
      <c r="Y14" s="44">
        <f t="shared" si="9"/>
        <v>11584143.127573406</v>
      </c>
      <c r="Z14" s="46">
        <f t="shared" si="10"/>
        <v>11584.143127573407</v>
      </c>
      <c r="AA14" s="47">
        <f t="shared" si="11"/>
        <v>347524.29382720217</v>
      </c>
    </row>
    <row r="15" spans="1:27" ht="14.25" x14ac:dyDescent="0.2">
      <c r="A15" s="15" t="s">
        <v>24</v>
      </c>
      <c r="B15" s="16">
        <v>21287040</v>
      </c>
      <c r="C15" s="17">
        <v>2184040</v>
      </c>
      <c r="D15" s="17">
        <v>1610970</v>
      </c>
      <c r="E15" s="17">
        <v>0</v>
      </c>
      <c r="F15" s="17">
        <v>0</v>
      </c>
      <c r="G15" s="17">
        <v>1811710</v>
      </c>
      <c r="H15" s="17">
        <v>15610</v>
      </c>
      <c r="I15" s="17">
        <v>260070</v>
      </c>
      <c r="J15" s="17">
        <v>0</v>
      </c>
      <c r="K15" s="17">
        <v>38710</v>
      </c>
      <c r="L15" s="17">
        <v>16093</v>
      </c>
      <c r="M15" s="16"/>
      <c r="N15" s="31">
        <v>868358.34811856796</v>
      </c>
      <c r="O15" s="42"/>
      <c r="P15" s="44">
        <f t="shared" si="0"/>
        <v>25950408.34811857</v>
      </c>
      <c r="Q15" s="44">
        <f t="shared" si="1"/>
        <v>1850420</v>
      </c>
      <c r="R15" s="44">
        <f t="shared" si="5"/>
        <v>27800828.34811857</v>
      </c>
      <c r="S15" s="44">
        <f t="shared" si="2"/>
        <v>599627.28667721921</v>
      </c>
      <c r="T15" s="45">
        <f t="shared" si="6"/>
        <v>27201201.061441351</v>
      </c>
      <c r="U15" s="44">
        <f t="shared" si="3"/>
        <v>260070</v>
      </c>
      <c r="V15" s="45">
        <f t="shared" si="7"/>
        <v>62252.35844107611</v>
      </c>
      <c r="W15" s="44">
        <f t="shared" si="4"/>
        <v>15610</v>
      </c>
      <c r="X15" s="45">
        <f t="shared" si="8"/>
        <v>1147.6775950880774</v>
      </c>
      <c r="Y15" s="44">
        <f t="shared" si="9"/>
        <v>27264601.097477514</v>
      </c>
      <c r="Z15" s="46">
        <f t="shared" si="10"/>
        <v>27264.601097477513</v>
      </c>
      <c r="AA15" s="47">
        <f t="shared" si="11"/>
        <v>817938.03292432544</v>
      </c>
    </row>
    <row r="16" spans="1:27" ht="25.5" x14ac:dyDescent="0.2">
      <c r="A16" s="15" t="s">
        <v>25</v>
      </c>
      <c r="B16" s="16">
        <v>13541280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63720</v>
      </c>
      <c r="I16" s="17">
        <v>0</v>
      </c>
      <c r="J16" s="17">
        <v>0</v>
      </c>
      <c r="K16" s="17">
        <v>0</v>
      </c>
      <c r="L16" s="17">
        <v>7752</v>
      </c>
      <c r="M16" s="16"/>
      <c r="N16" s="31">
        <v>818873.1849531841</v>
      </c>
      <c r="O16" s="42"/>
      <c r="P16" s="44">
        <f t="shared" si="0"/>
        <v>14360153.184953185</v>
      </c>
      <c r="Q16" s="44">
        <f t="shared" si="1"/>
        <v>0</v>
      </c>
      <c r="R16" s="44">
        <f t="shared" si="5"/>
        <v>14360153.184953185</v>
      </c>
      <c r="S16" s="44">
        <f t="shared" si="2"/>
        <v>309729.60887136444</v>
      </c>
      <c r="T16" s="45">
        <f t="shared" si="6"/>
        <v>14050423.57608182</v>
      </c>
      <c r="U16" s="44">
        <f t="shared" si="3"/>
        <v>0</v>
      </c>
      <c r="V16" s="45">
        <f t="shared" si="7"/>
        <v>0</v>
      </c>
      <c r="W16" s="44">
        <f t="shared" si="4"/>
        <v>63720</v>
      </c>
      <c r="X16" s="45">
        <f t="shared" si="8"/>
        <v>4684.818472710589</v>
      </c>
      <c r="Y16" s="44">
        <f t="shared" si="9"/>
        <v>14055108.394554531</v>
      </c>
      <c r="Z16" s="46">
        <f t="shared" si="10"/>
        <v>14055.108394554531</v>
      </c>
      <c r="AA16" s="47">
        <f t="shared" si="11"/>
        <v>421653.25183663593</v>
      </c>
    </row>
    <row r="17" spans="1:27" ht="14.25" x14ac:dyDescent="0.2">
      <c r="A17" s="15" t="s">
        <v>26</v>
      </c>
      <c r="B17" s="16">
        <v>5137850</v>
      </c>
      <c r="C17" s="17">
        <v>52120</v>
      </c>
      <c r="D17" s="17">
        <v>0</v>
      </c>
      <c r="E17" s="17">
        <v>0</v>
      </c>
      <c r="F17" s="17">
        <v>0</v>
      </c>
      <c r="G17" s="17">
        <v>0</v>
      </c>
      <c r="H17" s="17">
        <v>195140</v>
      </c>
      <c r="I17" s="17">
        <v>137160</v>
      </c>
      <c r="J17" s="17">
        <v>830</v>
      </c>
      <c r="K17" s="17">
        <v>1212700</v>
      </c>
      <c r="L17" s="17">
        <v>6146</v>
      </c>
      <c r="M17" s="16"/>
      <c r="N17" s="31">
        <v>8576.8892440819272</v>
      </c>
      <c r="O17" s="42"/>
      <c r="P17" s="44">
        <f t="shared" si="0"/>
        <v>5198546.8892440824</v>
      </c>
      <c r="Q17" s="44">
        <f t="shared" si="1"/>
        <v>1212700</v>
      </c>
      <c r="R17" s="44">
        <f t="shared" si="5"/>
        <v>6411246.8892440824</v>
      </c>
      <c r="S17" s="44">
        <f t="shared" si="2"/>
        <v>138282.15937585037</v>
      </c>
      <c r="T17" s="45">
        <f t="shared" si="6"/>
        <v>6272964.7298682323</v>
      </c>
      <c r="U17" s="44">
        <f t="shared" si="3"/>
        <v>137990</v>
      </c>
      <c r="V17" s="45">
        <f t="shared" si="7"/>
        <v>33030.349295513101</v>
      </c>
      <c r="W17" s="44">
        <f t="shared" si="4"/>
        <v>195140</v>
      </c>
      <c r="X17" s="45">
        <f t="shared" si="8"/>
        <v>14347.072767808291</v>
      </c>
      <c r="Y17" s="44">
        <f t="shared" si="9"/>
        <v>6320342.1519315531</v>
      </c>
      <c r="Z17" s="46">
        <f t="shared" si="10"/>
        <v>6320.3421519315534</v>
      </c>
      <c r="AA17" s="47">
        <f t="shared" si="11"/>
        <v>189610.26455794659</v>
      </c>
    </row>
    <row r="18" spans="1:27" ht="14.25" x14ac:dyDescent="0.2">
      <c r="A18" s="15" t="s">
        <v>27</v>
      </c>
      <c r="B18" s="16">
        <v>9707170</v>
      </c>
      <c r="C18" s="17">
        <v>0</v>
      </c>
      <c r="D18" s="17">
        <v>0</v>
      </c>
      <c r="E18" s="17">
        <v>115000</v>
      </c>
      <c r="F18" s="17">
        <v>0</v>
      </c>
      <c r="G18" s="17">
        <v>9020</v>
      </c>
      <c r="H18" s="17">
        <v>396390</v>
      </c>
      <c r="I18" s="17">
        <v>139370</v>
      </c>
      <c r="J18" s="17">
        <v>980</v>
      </c>
      <c r="K18" s="17">
        <v>0</v>
      </c>
      <c r="L18" s="17">
        <v>0</v>
      </c>
      <c r="M18" s="16"/>
      <c r="N18" s="31">
        <v>50625.535052160005</v>
      </c>
      <c r="O18" s="42"/>
      <c r="P18" s="44">
        <f t="shared" si="0"/>
        <v>9872795.5350521598</v>
      </c>
      <c r="Q18" s="44">
        <f t="shared" si="1"/>
        <v>9020</v>
      </c>
      <c r="R18" s="44">
        <f t="shared" si="5"/>
        <v>9881815.5350521598</v>
      </c>
      <c r="S18" s="44">
        <f t="shared" si="2"/>
        <v>213137.75843406204</v>
      </c>
      <c r="T18" s="45">
        <f t="shared" si="6"/>
        <v>9668677.776618097</v>
      </c>
      <c r="U18" s="44">
        <f t="shared" si="3"/>
        <v>140350</v>
      </c>
      <c r="V18" s="45">
        <f t="shared" si="7"/>
        <v>33595.25707388408</v>
      </c>
      <c r="W18" s="44">
        <f t="shared" si="4"/>
        <v>396390</v>
      </c>
      <c r="X18" s="45">
        <f t="shared" si="8"/>
        <v>29143.364632733053</v>
      </c>
      <c r="Y18" s="44">
        <f t="shared" si="9"/>
        <v>9731416.398324715</v>
      </c>
      <c r="Z18" s="46">
        <f t="shared" si="10"/>
        <v>9731.4163983247145</v>
      </c>
      <c r="AA18" s="47">
        <f t="shared" si="11"/>
        <v>291942.49194974144</v>
      </c>
    </row>
    <row r="19" spans="1:27" ht="14.25" x14ac:dyDescent="0.2">
      <c r="A19" s="15" t="s">
        <v>28</v>
      </c>
      <c r="B19" s="16">
        <v>5900060</v>
      </c>
      <c r="C19" s="17">
        <v>0</v>
      </c>
      <c r="D19" s="17">
        <v>0</v>
      </c>
      <c r="E19" s="17">
        <v>117800</v>
      </c>
      <c r="F19" s="17">
        <v>0</v>
      </c>
      <c r="G19" s="17">
        <v>3428350</v>
      </c>
      <c r="H19" s="17">
        <v>89120</v>
      </c>
      <c r="I19" s="17">
        <v>0</v>
      </c>
      <c r="J19" s="17">
        <v>0</v>
      </c>
      <c r="K19" s="17">
        <v>15940</v>
      </c>
      <c r="L19" s="17">
        <v>0</v>
      </c>
      <c r="M19" s="16"/>
      <c r="N19" s="31">
        <v>465679.85667073471</v>
      </c>
      <c r="O19" s="42"/>
      <c r="P19" s="44">
        <f t="shared" si="0"/>
        <v>6483539.8566707345</v>
      </c>
      <c r="Q19" s="44">
        <f t="shared" si="1"/>
        <v>3444290</v>
      </c>
      <c r="R19" s="44">
        <f t="shared" si="5"/>
        <v>9927829.8566707335</v>
      </c>
      <c r="S19" s="44">
        <f t="shared" si="2"/>
        <v>214130.22680496602</v>
      </c>
      <c r="T19" s="45">
        <f t="shared" si="6"/>
        <v>9713699.6298657674</v>
      </c>
      <c r="U19" s="44">
        <f t="shared" si="3"/>
        <v>0</v>
      </c>
      <c r="V19" s="45">
        <f t="shared" si="7"/>
        <v>0</v>
      </c>
      <c r="W19" s="44">
        <f t="shared" si="4"/>
        <v>89120</v>
      </c>
      <c r="X19" s="45">
        <f t="shared" si="8"/>
        <v>6552.275930445192</v>
      </c>
      <c r="Y19" s="44">
        <f t="shared" si="9"/>
        <v>9720251.9057962131</v>
      </c>
      <c r="Z19" s="46">
        <f t="shared" si="10"/>
        <v>9720.2519057962127</v>
      </c>
      <c r="AA19" s="47">
        <f t="shared" si="11"/>
        <v>291607.55717388639</v>
      </c>
    </row>
    <row r="20" spans="1:27" ht="14.25" x14ac:dyDescent="0.2">
      <c r="A20" s="15" t="s">
        <v>29</v>
      </c>
      <c r="B20" s="16">
        <v>15592240</v>
      </c>
      <c r="C20" s="17">
        <v>0</v>
      </c>
      <c r="D20" s="17">
        <v>0</v>
      </c>
      <c r="E20" s="17">
        <v>0</v>
      </c>
      <c r="F20" s="17">
        <v>0</v>
      </c>
      <c r="G20" s="17">
        <v>2147760</v>
      </c>
      <c r="H20" s="17">
        <v>677390</v>
      </c>
      <c r="I20" s="17">
        <v>114530</v>
      </c>
      <c r="J20" s="17">
        <v>0</v>
      </c>
      <c r="K20" s="17">
        <v>0</v>
      </c>
      <c r="L20" s="17">
        <v>4130</v>
      </c>
      <c r="M20" s="16"/>
      <c r="N20" s="31">
        <v>1533457.5267549346</v>
      </c>
      <c r="O20" s="42"/>
      <c r="P20" s="44">
        <f t="shared" si="0"/>
        <v>17125697.526754934</v>
      </c>
      <c r="Q20" s="44">
        <f t="shared" si="1"/>
        <v>2147760</v>
      </c>
      <c r="R20" s="44">
        <f t="shared" si="5"/>
        <v>19273457.526754934</v>
      </c>
      <c r="S20" s="44">
        <f t="shared" si="2"/>
        <v>415703.11851656769</v>
      </c>
      <c r="T20" s="45">
        <f t="shared" si="6"/>
        <v>18857754.408238366</v>
      </c>
      <c r="U20" s="44">
        <f t="shared" si="3"/>
        <v>114530</v>
      </c>
      <c r="V20" s="45">
        <f t="shared" si="7"/>
        <v>27414.782990181287</v>
      </c>
      <c r="W20" s="44">
        <f t="shared" si="4"/>
        <v>677390</v>
      </c>
      <c r="X20" s="45">
        <f t="shared" si="8"/>
        <v>49803.031783261547</v>
      </c>
      <c r="Y20" s="44">
        <f t="shared" si="9"/>
        <v>18934972.223011807</v>
      </c>
      <c r="Z20" s="46">
        <f t="shared" si="10"/>
        <v>18934.972223011806</v>
      </c>
      <c r="AA20" s="47">
        <f t="shared" si="11"/>
        <v>568049.16669035424</v>
      </c>
    </row>
    <row r="21" spans="1:27" ht="14.25" x14ac:dyDescent="0.2">
      <c r="A21" s="15" t="s">
        <v>30</v>
      </c>
      <c r="B21" s="16">
        <v>3521480</v>
      </c>
      <c r="C21" s="17">
        <v>0</v>
      </c>
      <c r="D21" s="17">
        <v>0</v>
      </c>
      <c r="E21" s="17">
        <v>2913340</v>
      </c>
      <c r="F21" s="17">
        <v>0</v>
      </c>
      <c r="G21" s="17">
        <v>0</v>
      </c>
      <c r="H21" s="17">
        <v>122210</v>
      </c>
      <c r="I21" s="17">
        <v>16370</v>
      </c>
      <c r="J21" s="17">
        <v>0</v>
      </c>
      <c r="K21" s="17">
        <v>0</v>
      </c>
      <c r="L21" s="17">
        <v>0</v>
      </c>
      <c r="M21" s="16"/>
      <c r="N21" s="31">
        <v>144750.38282387084</v>
      </c>
      <c r="O21" s="42"/>
      <c r="P21" s="44">
        <f t="shared" si="0"/>
        <v>6579570.3828238705</v>
      </c>
      <c r="Q21" s="44">
        <f t="shared" si="1"/>
        <v>0</v>
      </c>
      <c r="R21" s="44">
        <f t="shared" si="5"/>
        <v>6579570.3828238705</v>
      </c>
      <c r="S21" s="44">
        <f t="shared" si="2"/>
        <v>141912.67564951777</v>
      </c>
      <c r="T21" s="45">
        <f t="shared" si="6"/>
        <v>6437657.7071743524</v>
      </c>
      <c r="U21" s="44">
        <f t="shared" si="3"/>
        <v>16370</v>
      </c>
      <c r="V21" s="45">
        <f t="shared" si="7"/>
        <v>3918.4492931918944</v>
      </c>
      <c r="W21" s="44">
        <f t="shared" si="4"/>
        <v>122210</v>
      </c>
      <c r="X21" s="45">
        <f t="shared" si="8"/>
        <v>8985.1171618010212</v>
      </c>
      <c r="Y21" s="44">
        <f t="shared" si="9"/>
        <v>6450561.273629345</v>
      </c>
      <c r="Z21" s="46">
        <f t="shared" si="10"/>
        <v>6450.5612736293451</v>
      </c>
      <c r="AA21" s="47">
        <f t="shared" si="11"/>
        <v>193516.83820888036</v>
      </c>
    </row>
    <row r="22" spans="1:27" ht="14.25" x14ac:dyDescent="0.2">
      <c r="A22" s="15" t="s">
        <v>31</v>
      </c>
      <c r="B22" s="16">
        <v>11982690</v>
      </c>
      <c r="C22" s="17">
        <v>1232170</v>
      </c>
      <c r="D22" s="17">
        <v>0</v>
      </c>
      <c r="E22" s="17">
        <v>0</v>
      </c>
      <c r="F22" s="17">
        <v>0</v>
      </c>
      <c r="G22" s="17">
        <v>0</v>
      </c>
      <c r="H22" s="17">
        <v>2647390</v>
      </c>
      <c r="I22" s="17">
        <v>0</v>
      </c>
      <c r="J22" s="17">
        <v>0</v>
      </c>
      <c r="K22" s="17">
        <v>0</v>
      </c>
      <c r="L22" s="17">
        <v>0</v>
      </c>
      <c r="M22" s="16"/>
      <c r="N22" s="31">
        <v>0</v>
      </c>
      <c r="O22" s="42"/>
      <c r="P22" s="44">
        <f t="shared" si="0"/>
        <v>13214860</v>
      </c>
      <c r="Q22" s="44">
        <f t="shared" si="1"/>
        <v>0</v>
      </c>
      <c r="R22" s="44">
        <f t="shared" si="5"/>
        <v>13214860</v>
      </c>
      <c r="S22" s="44">
        <f t="shared" si="2"/>
        <v>285027.14186771977</v>
      </c>
      <c r="T22" s="45">
        <f t="shared" si="6"/>
        <v>12929832.85813228</v>
      </c>
      <c r="U22" s="44">
        <f t="shared" si="3"/>
        <v>0</v>
      </c>
      <c r="V22" s="45">
        <f t="shared" si="7"/>
        <v>0</v>
      </c>
      <c r="W22" s="44">
        <f t="shared" si="4"/>
        <v>2647390</v>
      </c>
      <c r="X22" s="45">
        <f t="shared" si="8"/>
        <v>194641.26767842571</v>
      </c>
      <c r="Y22" s="44">
        <f t="shared" si="9"/>
        <v>13124474.125810707</v>
      </c>
      <c r="Z22" s="46">
        <f t="shared" si="10"/>
        <v>13124.474125810708</v>
      </c>
      <c r="AA22" s="47">
        <f t="shared" si="11"/>
        <v>393734.22377432126</v>
      </c>
    </row>
    <row r="23" spans="1:27" ht="14.25" x14ac:dyDescent="0.2">
      <c r="A23" s="15" t="s">
        <v>32</v>
      </c>
      <c r="B23" s="16">
        <v>7525410</v>
      </c>
      <c r="C23" s="17">
        <v>0</v>
      </c>
      <c r="D23" s="17">
        <v>0</v>
      </c>
      <c r="E23" s="17">
        <v>0</v>
      </c>
      <c r="F23" s="17">
        <v>0</v>
      </c>
      <c r="G23" s="17">
        <v>35410</v>
      </c>
      <c r="H23" s="17">
        <v>0</v>
      </c>
      <c r="I23" s="17">
        <v>0</v>
      </c>
      <c r="J23" s="17">
        <v>0</v>
      </c>
      <c r="K23" s="17">
        <v>0</v>
      </c>
      <c r="L23" s="17">
        <v>6792</v>
      </c>
      <c r="M23" s="16"/>
      <c r="N23" s="31">
        <v>404793.36025042785</v>
      </c>
      <c r="O23" s="42"/>
      <c r="P23" s="44">
        <f t="shared" si="0"/>
        <v>7930203.3602504283</v>
      </c>
      <c r="Q23" s="44">
        <f t="shared" si="1"/>
        <v>35410</v>
      </c>
      <c r="R23" s="44">
        <f t="shared" si="5"/>
        <v>7965613.3602504283</v>
      </c>
      <c r="S23" s="44">
        <f t="shared" si="2"/>
        <v>171807.79889423746</v>
      </c>
      <c r="T23" s="45">
        <f t="shared" si="6"/>
        <v>7793805.5613561906</v>
      </c>
      <c r="U23" s="44">
        <f t="shared" si="3"/>
        <v>0</v>
      </c>
      <c r="V23" s="45">
        <f t="shared" si="7"/>
        <v>0</v>
      </c>
      <c r="W23" s="44">
        <f t="shared" si="4"/>
        <v>0</v>
      </c>
      <c r="X23" s="45">
        <f t="shared" si="8"/>
        <v>0</v>
      </c>
      <c r="Y23" s="44">
        <f t="shared" si="9"/>
        <v>7793805.5613561906</v>
      </c>
      <c r="Z23" s="46">
        <f t="shared" si="10"/>
        <v>7793.805561356191</v>
      </c>
      <c r="AA23" s="47">
        <f t="shared" si="11"/>
        <v>233814.16684068574</v>
      </c>
    </row>
    <row r="24" spans="1:27" ht="25.5" x14ac:dyDescent="0.2">
      <c r="A24" s="15" t="s">
        <v>33</v>
      </c>
      <c r="B24" s="16">
        <v>7997300</v>
      </c>
      <c r="C24" s="17">
        <v>0</v>
      </c>
      <c r="D24" s="17">
        <v>573830</v>
      </c>
      <c r="E24" s="17">
        <v>941640</v>
      </c>
      <c r="F24" s="17">
        <v>0</v>
      </c>
      <c r="G24" s="17">
        <v>829070</v>
      </c>
      <c r="H24" s="17">
        <v>517670</v>
      </c>
      <c r="I24" s="17">
        <v>144540</v>
      </c>
      <c r="J24" s="17">
        <v>0</v>
      </c>
      <c r="K24" s="17">
        <v>0</v>
      </c>
      <c r="L24" s="17">
        <v>4581</v>
      </c>
      <c r="M24" s="16"/>
      <c r="N24" s="31">
        <v>628512.71707898774</v>
      </c>
      <c r="O24" s="42"/>
      <c r="P24" s="44">
        <f t="shared" si="0"/>
        <v>10141282.717078988</v>
      </c>
      <c r="Q24" s="44">
        <f t="shared" si="1"/>
        <v>829070</v>
      </c>
      <c r="R24" s="44">
        <f t="shared" si="5"/>
        <v>10970352.717078988</v>
      </c>
      <c r="S24" s="44">
        <f t="shared" si="2"/>
        <v>236616.07313507656</v>
      </c>
      <c r="T24" s="45">
        <f t="shared" si="6"/>
        <v>10733736.643943911</v>
      </c>
      <c r="U24" s="44">
        <f t="shared" si="3"/>
        <v>144540</v>
      </c>
      <c r="V24" s="45">
        <f t="shared" si="7"/>
        <v>34598.207748195258</v>
      </c>
      <c r="W24" s="44">
        <f t="shared" si="4"/>
        <v>517670</v>
      </c>
      <c r="X24" s="45">
        <f t="shared" si="8"/>
        <v>38060.106383680009</v>
      </c>
      <c r="Y24" s="44">
        <f t="shared" si="9"/>
        <v>10806394.958075786</v>
      </c>
      <c r="Z24" s="46">
        <f t="shared" si="10"/>
        <v>10806.394958075785</v>
      </c>
      <c r="AA24" s="47">
        <f t="shared" si="11"/>
        <v>324191.84874227358</v>
      </c>
    </row>
    <row r="25" spans="1:27" ht="14.25" x14ac:dyDescent="0.2">
      <c r="A25" s="19" t="s">
        <v>34</v>
      </c>
      <c r="B25" s="16">
        <v>11036600</v>
      </c>
      <c r="C25" s="17">
        <v>0</v>
      </c>
      <c r="D25" s="17">
        <v>0</v>
      </c>
      <c r="E25" s="17">
        <v>12860</v>
      </c>
      <c r="F25" s="17">
        <v>0</v>
      </c>
      <c r="G25" s="17">
        <v>0</v>
      </c>
      <c r="H25" s="17">
        <v>4830</v>
      </c>
      <c r="I25" s="17">
        <v>0</v>
      </c>
      <c r="J25" s="17">
        <v>0</v>
      </c>
      <c r="K25" s="17">
        <v>0</v>
      </c>
      <c r="L25" s="17">
        <v>2864</v>
      </c>
      <c r="M25" s="16"/>
      <c r="N25" s="31">
        <v>585663.52152696694</v>
      </c>
      <c r="O25" s="42"/>
      <c r="P25" s="44">
        <f t="shared" si="0"/>
        <v>11635123.521526966</v>
      </c>
      <c r="Q25" s="44">
        <f t="shared" si="1"/>
        <v>0</v>
      </c>
      <c r="R25" s="44">
        <f t="shared" si="5"/>
        <v>11635123.521526966</v>
      </c>
      <c r="S25" s="44">
        <f t="shared" si="2"/>
        <v>250954.30467055342</v>
      </c>
      <c r="T25" s="45">
        <f t="shared" si="6"/>
        <v>11384169.216856413</v>
      </c>
      <c r="U25" s="44">
        <f t="shared" si="3"/>
        <v>0</v>
      </c>
      <c r="V25" s="45">
        <f t="shared" si="7"/>
        <v>0</v>
      </c>
      <c r="W25" s="44">
        <f t="shared" si="4"/>
        <v>4830</v>
      </c>
      <c r="X25" s="45">
        <f t="shared" si="8"/>
        <v>355.11100475819433</v>
      </c>
      <c r="Y25" s="44">
        <f t="shared" si="9"/>
        <v>11384524.327861171</v>
      </c>
      <c r="Z25" s="46">
        <f t="shared" si="10"/>
        <v>11384.524327861171</v>
      </c>
      <c r="AA25" s="47">
        <f t="shared" si="11"/>
        <v>341535.72983583511</v>
      </c>
    </row>
    <row r="26" spans="1:27" ht="14.25" x14ac:dyDescent="0.2">
      <c r="A26" s="15" t="s">
        <v>35</v>
      </c>
      <c r="B26" s="16">
        <v>13706450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42820</v>
      </c>
      <c r="I26" s="17">
        <v>90870</v>
      </c>
      <c r="J26" s="17">
        <v>0</v>
      </c>
      <c r="K26" s="17">
        <v>0</v>
      </c>
      <c r="L26" s="17">
        <v>3583</v>
      </c>
      <c r="M26" s="16"/>
      <c r="N26" s="31">
        <v>565207.96724021831</v>
      </c>
      <c r="O26" s="42"/>
      <c r="P26" s="44">
        <f t="shared" si="0"/>
        <v>14271657.967240218</v>
      </c>
      <c r="Q26" s="44">
        <f t="shared" si="1"/>
        <v>0</v>
      </c>
      <c r="R26" s="44">
        <f t="shared" si="5"/>
        <v>14271657.967240218</v>
      </c>
      <c r="S26" s="44">
        <f t="shared" si="2"/>
        <v>307820.8834687731</v>
      </c>
      <c r="T26" s="45">
        <f t="shared" si="6"/>
        <v>13963837.083771445</v>
      </c>
      <c r="U26" s="44">
        <f t="shared" si="3"/>
        <v>90870</v>
      </c>
      <c r="V26" s="45">
        <f t="shared" si="7"/>
        <v>21751.343144309558</v>
      </c>
      <c r="W26" s="44">
        <f t="shared" si="4"/>
        <v>42820</v>
      </c>
      <c r="X26" s="45">
        <f t="shared" si="8"/>
        <v>3148.2097771730605</v>
      </c>
      <c r="Y26" s="44">
        <f t="shared" si="9"/>
        <v>13988736.636692926</v>
      </c>
      <c r="Z26" s="46">
        <f t="shared" si="10"/>
        <v>13988.736636692925</v>
      </c>
      <c r="AA26" s="47">
        <f t="shared" si="11"/>
        <v>419662.09910078777</v>
      </c>
    </row>
    <row r="27" spans="1:27" ht="14.25" x14ac:dyDescent="0.2">
      <c r="A27" s="15" t="s">
        <v>36</v>
      </c>
      <c r="B27" s="16">
        <v>8841120</v>
      </c>
      <c r="C27" s="17">
        <v>0</v>
      </c>
      <c r="D27" s="17">
        <v>0</v>
      </c>
      <c r="E27" s="17">
        <v>12250</v>
      </c>
      <c r="F27" s="17">
        <v>0</v>
      </c>
      <c r="G27" s="17">
        <v>11970</v>
      </c>
      <c r="H27" s="17">
        <v>0</v>
      </c>
      <c r="I27" s="17">
        <v>0</v>
      </c>
      <c r="J27" s="17">
        <v>0</v>
      </c>
      <c r="K27" s="17">
        <v>1288340</v>
      </c>
      <c r="L27" s="17">
        <v>5509</v>
      </c>
      <c r="M27" s="16"/>
      <c r="N27" s="31">
        <v>40269.301365138963</v>
      </c>
      <c r="O27" s="42"/>
      <c r="P27" s="44">
        <f t="shared" si="0"/>
        <v>8893639.301365139</v>
      </c>
      <c r="Q27" s="44">
        <f t="shared" si="1"/>
        <v>1300310</v>
      </c>
      <c r="R27" s="44">
        <f t="shared" si="5"/>
        <v>10193949.301365139</v>
      </c>
      <c r="S27" s="44">
        <f t="shared" si="2"/>
        <v>219870.0730626389</v>
      </c>
      <c r="T27" s="45">
        <f t="shared" si="6"/>
        <v>9974079.2283024993</v>
      </c>
      <c r="U27" s="44">
        <f t="shared" si="3"/>
        <v>0</v>
      </c>
      <c r="V27" s="45">
        <f t="shared" si="7"/>
        <v>0</v>
      </c>
      <c r="W27" s="44">
        <f t="shared" si="4"/>
        <v>0</v>
      </c>
      <c r="X27" s="45">
        <f t="shared" si="8"/>
        <v>0</v>
      </c>
      <c r="Y27" s="44">
        <f t="shared" si="9"/>
        <v>9974079.2283024993</v>
      </c>
      <c r="Z27" s="46">
        <f t="shared" si="10"/>
        <v>9974.0792283024984</v>
      </c>
      <c r="AA27" s="47">
        <f t="shared" si="11"/>
        <v>299222.37684907496</v>
      </c>
    </row>
    <row r="28" spans="1:27" ht="14.25" x14ac:dyDescent="0.2">
      <c r="A28" s="15" t="s">
        <v>37</v>
      </c>
      <c r="B28" s="16">
        <v>11408400</v>
      </c>
      <c r="C28" s="17">
        <v>0</v>
      </c>
      <c r="D28" s="17">
        <v>0</v>
      </c>
      <c r="E28" s="17">
        <v>2540</v>
      </c>
      <c r="F28" s="17">
        <v>0</v>
      </c>
      <c r="G28" s="17">
        <v>4507340</v>
      </c>
      <c r="H28" s="17">
        <v>288240</v>
      </c>
      <c r="I28" s="17">
        <v>182010</v>
      </c>
      <c r="J28" s="17">
        <v>0</v>
      </c>
      <c r="K28" s="17">
        <v>0</v>
      </c>
      <c r="L28" s="17">
        <v>5366</v>
      </c>
      <c r="M28" s="16"/>
      <c r="N28" s="31">
        <v>610899.19038477866</v>
      </c>
      <c r="O28" s="42"/>
      <c r="P28" s="44">
        <f t="shared" si="0"/>
        <v>12021839.190384779</v>
      </c>
      <c r="Q28" s="44">
        <f t="shared" si="1"/>
        <v>4507340</v>
      </c>
      <c r="R28" s="44">
        <f t="shared" si="5"/>
        <v>16529179.190384779</v>
      </c>
      <c r="S28" s="44">
        <f t="shared" si="2"/>
        <v>356512.64576807956</v>
      </c>
      <c r="T28" s="45">
        <f t="shared" si="6"/>
        <v>16172666.544616699</v>
      </c>
      <c r="U28" s="44">
        <f t="shared" si="3"/>
        <v>182010</v>
      </c>
      <c r="V28" s="45">
        <f t="shared" si="7"/>
        <v>43567.315568347993</v>
      </c>
      <c r="W28" s="44">
        <f t="shared" si="4"/>
        <v>288240</v>
      </c>
      <c r="X28" s="45">
        <f t="shared" si="8"/>
        <v>21191.966047930007</v>
      </c>
      <c r="Y28" s="44">
        <f t="shared" si="9"/>
        <v>16237425.826232977</v>
      </c>
      <c r="Z28" s="46">
        <f t="shared" si="10"/>
        <v>16237.425826232977</v>
      </c>
      <c r="AA28" s="47">
        <f t="shared" si="11"/>
        <v>487122.77478698932</v>
      </c>
    </row>
    <row r="29" spans="1:27" ht="14.25" x14ac:dyDescent="0.2">
      <c r="A29" s="15" t="s">
        <v>38</v>
      </c>
      <c r="B29" s="16">
        <v>4759470</v>
      </c>
      <c r="C29" s="17">
        <v>0</v>
      </c>
      <c r="D29" s="17">
        <v>0</v>
      </c>
      <c r="E29" s="17">
        <v>40380</v>
      </c>
      <c r="F29" s="17">
        <v>0</v>
      </c>
      <c r="G29" s="17">
        <v>0</v>
      </c>
      <c r="H29" s="17">
        <v>73870</v>
      </c>
      <c r="I29" s="17">
        <v>15450</v>
      </c>
      <c r="J29" s="17">
        <v>0</v>
      </c>
      <c r="K29" s="17">
        <v>0</v>
      </c>
      <c r="L29" s="17">
        <v>3529</v>
      </c>
      <c r="M29" s="16"/>
      <c r="N29" s="31">
        <v>219141.04861453603</v>
      </c>
      <c r="O29" s="42"/>
      <c r="P29" s="44">
        <f t="shared" si="0"/>
        <v>5018991.0486145364</v>
      </c>
      <c r="Q29" s="44">
        <f t="shared" si="1"/>
        <v>0</v>
      </c>
      <c r="R29" s="44">
        <f t="shared" si="5"/>
        <v>5018991.0486145364</v>
      </c>
      <c r="S29" s="44">
        <f t="shared" si="2"/>
        <v>108253.03284683084</v>
      </c>
      <c r="T29" s="45">
        <f t="shared" si="6"/>
        <v>4910738.0157677056</v>
      </c>
      <c r="U29" s="44">
        <f t="shared" si="3"/>
        <v>15450</v>
      </c>
      <c r="V29" s="45">
        <f t="shared" si="7"/>
        <v>3698.2310067082935</v>
      </c>
      <c r="W29" s="44">
        <f t="shared" si="4"/>
        <v>73870</v>
      </c>
      <c r="X29" s="45">
        <f t="shared" si="8"/>
        <v>5431.0662363328811</v>
      </c>
      <c r="Y29" s="44">
        <f t="shared" si="9"/>
        <v>4919867.3130107466</v>
      </c>
      <c r="Z29" s="46">
        <f t="shared" si="10"/>
        <v>4919.8673130107463</v>
      </c>
      <c r="AA29" s="47">
        <f t="shared" si="11"/>
        <v>147596.01939032238</v>
      </c>
    </row>
    <row r="30" spans="1:27" ht="14.25" x14ac:dyDescent="0.2">
      <c r="A30" s="15" t="s">
        <v>39</v>
      </c>
      <c r="B30" s="16">
        <v>6301140</v>
      </c>
      <c r="C30" s="17">
        <v>0</v>
      </c>
      <c r="D30" s="17">
        <v>0</v>
      </c>
      <c r="E30" s="17">
        <v>9756060</v>
      </c>
      <c r="F30" s="17">
        <v>0</v>
      </c>
      <c r="G30" s="17">
        <v>2610600</v>
      </c>
      <c r="H30" s="17">
        <v>403700</v>
      </c>
      <c r="I30" s="17">
        <v>227390</v>
      </c>
      <c r="J30" s="17">
        <v>0</v>
      </c>
      <c r="K30" s="17">
        <v>34790</v>
      </c>
      <c r="L30" s="17">
        <v>3199</v>
      </c>
      <c r="M30" s="16"/>
      <c r="N30" s="31">
        <v>1023488.89287944</v>
      </c>
      <c r="O30" s="42"/>
      <c r="P30" s="44">
        <f t="shared" si="0"/>
        <v>17080688.892879441</v>
      </c>
      <c r="Q30" s="44">
        <f t="shared" si="1"/>
        <v>2645390</v>
      </c>
      <c r="R30" s="44">
        <f t="shared" si="5"/>
        <v>19726078.892879441</v>
      </c>
      <c r="S30" s="44">
        <f t="shared" si="2"/>
        <v>425465.56581716199</v>
      </c>
      <c r="T30" s="45">
        <f t="shared" si="6"/>
        <v>19300613.327062279</v>
      </c>
      <c r="U30" s="44">
        <f t="shared" si="3"/>
        <v>227390</v>
      </c>
      <c r="V30" s="45">
        <f t="shared" si="7"/>
        <v>54429.8219168543</v>
      </c>
      <c r="W30" s="44">
        <f t="shared" si="4"/>
        <v>403700</v>
      </c>
      <c r="X30" s="45">
        <f t="shared" si="8"/>
        <v>29680.810066435413</v>
      </c>
      <c r="Y30" s="44">
        <f t="shared" si="9"/>
        <v>19384723.95904557</v>
      </c>
      <c r="Z30" s="46">
        <f t="shared" si="10"/>
        <v>19384.723959045572</v>
      </c>
      <c r="AA30" s="47">
        <f t="shared" si="11"/>
        <v>581541.7187713671</v>
      </c>
    </row>
    <row r="31" spans="1:27" ht="25.5" x14ac:dyDescent="0.2">
      <c r="A31" s="15" t="s">
        <v>40</v>
      </c>
      <c r="B31" s="16">
        <v>3601810</v>
      </c>
      <c r="C31" s="17">
        <v>0</v>
      </c>
      <c r="D31" s="17">
        <v>0</v>
      </c>
      <c r="E31" s="17">
        <v>10757100</v>
      </c>
      <c r="F31" s="17">
        <v>0</v>
      </c>
      <c r="G31" s="17">
        <v>1879280</v>
      </c>
      <c r="H31" s="17">
        <v>285880</v>
      </c>
      <c r="I31" s="17">
        <v>224090</v>
      </c>
      <c r="J31" s="17">
        <v>8430</v>
      </c>
      <c r="K31" s="17">
        <v>4160</v>
      </c>
      <c r="L31" s="17">
        <v>4327</v>
      </c>
      <c r="M31" s="16"/>
      <c r="N31" s="31">
        <v>739853.73077542312</v>
      </c>
      <c r="O31" s="42"/>
      <c r="P31" s="44">
        <f t="shared" si="0"/>
        <v>15098763.730775423</v>
      </c>
      <c r="Q31" s="44">
        <f t="shared" si="1"/>
        <v>1883440</v>
      </c>
      <c r="R31" s="44">
        <f t="shared" si="5"/>
        <v>16982203.730775423</v>
      </c>
      <c r="S31" s="44">
        <f t="shared" si="2"/>
        <v>366283.78900709096</v>
      </c>
      <c r="T31" s="45">
        <f t="shared" si="6"/>
        <v>16615919.941768333</v>
      </c>
      <c r="U31" s="44">
        <f t="shared" si="3"/>
        <v>232520</v>
      </c>
      <c r="V31" s="45">
        <f t="shared" si="7"/>
        <v>55657.778231703072</v>
      </c>
      <c r="W31" s="44">
        <f t="shared" si="4"/>
        <v>285880</v>
      </c>
      <c r="X31" s="45">
        <f t="shared" si="8"/>
        <v>21018.454252644431</v>
      </c>
      <c r="Y31" s="44">
        <f t="shared" si="9"/>
        <v>16692596.17425268</v>
      </c>
      <c r="Z31" s="46">
        <f t="shared" si="10"/>
        <v>16692.596174252678</v>
      </c>
      <c r="AA31" s="47">
        <f t="shared" si="11"/>
        <v>500777.88522758032</v>
      </c>
    </row>
    <row r="32" spans="1:27" ht="14.25" x14ac:dyDescent="0.2">
      <c r="A32" s="15" t="s">
        <v>41</v>
      </c>
      <c r="B32" s="16">
        <v>26201140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95930</v>
      </c>
      <c r="I32" s="17">
        <v>132080</v>
      </c>
      <c r="J32" s="17">
        <v>0</v>
      </c>
      <c r="K32" s="17">
        <v>0</v>
      </c>
      <c r="L32" s="17">
        <v>6164</v>
      </c>
      <c r="M32" s="16"/>
      <c r="N32" s="31">
        <v>608506.4624497866</v>
      </c>
      <c r="O32" s="42"/>
      <c r="P32" s="44">
        <f t="shared" si="0"/>
        <v>26809646.462449785</v>
      </c>
      <c r="Q32" s="44">
        <f t="shared" si="1"/>
        <v>0</v>
      </c>
      <c r="R32" s="44">
        <f t="shared" si="5"/>
        <v>26809646.462449785</v>
      </c>
      <c r="S32" s="44">
        <f t="shared" si="2"/>
        <v>578248.79761693173</v>
      </c>
      <c r="T32" s="45">
        <f t="shared" si="6"/>
        <v>26231397.664832853</v>
      </c>
      <c r="U32" s="44">
        <f t="shared" si="3"/>
        <v>132080</v>
      </c>
      <c r="V32" s="45">
        <f t="shared" si="7"/>
        <v>31615.686172558668</v>
      </c>
      <c r="W32" s="44">
        <f t="shared" si="4"/>
        <v>95930</v>
      </c>
      <c r="X32" s="45">
        <f t="shared" si="8"/>
        <v>7052.9603905700997</v>
      </c>
      <c r="Y32" s="44">
        <f t="shared" si="9"/>
        <v>26270066.311395984</v>
      </c>
      <c r="Z32" s="46">
        <f t="shared" si="10"/>
        <v>26270.066311395985</v>
      </c>
      <c r="AA32" s="47">
        <f t="shared" si="11"/>
        <v>788101.98934187961</v>
      </c>
    </row>
    <row r="33" spans="1:27" ht="14.25" x14ac:dyDescent="0.2">
      <c r="A33" s="15" t="s">
        <v>42</v>
      </c>
      <c r="B33" s="16">
        <v>3083850</v>
      </c>
      <c r="C33" s="17">
        <v>0</v>
      </c>
      <c r="D33" s="17">
        <v>0</v>
      </c>
      <c r="E33" s="17">
        <v>7299530</v>
      </c>
      <c r="F33" s="17">
        <v>0</v>
      </c>
      <c r="G33" s="17">
        <v>0</v>
      </c>
      <c r="H33" s="17">
        <v>32300</v>
      </c>
      <c r="I33" s="17">
        <v>0</v>
      </c>
      <c r="J33" s="17">
        <v>0</v>
      </c>
      <c r="K33" s="17">
        <v>0</v>
      </c>
      <c r="L33" s="17">
        <v>0</v>
      </c>
      <c r="M33" s="16"/>
      <c r="N33" s="31">
        <v>306846.17119835928</v>
      </c>
      <c r="O33" s="42"/>
      <c r="P33" s="44">
        <f t="shared" si="0"/>
        <v>10690226.171198359</v>
      </c>
      <c r="Q33" s="44">
        <f t="shared" si="1"/>
        <v>0</v>
      </c>
      <c r="R33" s="44">
        <f t="shared" si="5"/>
        <v>10690226.171198359</v>
      </c>
      <c r="S33" s="44">
        <f t="shared" si="2"/>
        <v>230574.1121355932</v>
      </c>
      <c r="T33" s="45">
        <f t="shared" si="6"/>
        <v>10459652.059062766</v>
      </c>
      <c r="U33" s="44">
        <f t="shared" si="3"/>
        <v>0</v>
      </c>
      <c r="V33" s="45">
        <f t="shared" si="7"/>
        <v>0</v>
      </c>
      <c r="W33" s="44">
        <f t="shared" si="4"/>
        <v>32300</v>
      </c>
      <c r="X33" s="45">
        <f t="shared" si="8"/>
        <v>2374.7588931034529</v>
      </c>
      <c r="Y33" s="44">
        <f t="shared" si="9"/>
        <v>10462026.81795587</v>
      </c>
      <c r="Z33" s="46">
        <f t="shared" si="10"/>
        <v>10462.02681795587</v>
      </c>
      <c r="AA33" s="47">
        <f t="shared" si="11"/>
        <v>313860.80453867611</v>
      </c>
    </row>
    <row r="34" spans="1:27" ht="14.25" x14ac:dyDescent="0.2">
      <c r="A34" s="15" t="s">
        <v>43</v>
      </c>
      <c r="B34" s="16">
        <v>9286630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350650</v>
      </c>
      <c r="I34" s="17">
        <v>90980</v>
      </c>
      <c r="J34" s="17">
        <v>0</v>
      </c>
      <c r="K34" s="17">
        <v>0</v>
      </c>
      <c r="L34" s="17">
        <v>0</v>
      </c>
      <c r="M34" s="16"/>
      <c r="N34" s="31">
        <v>679069.21636632911</v>
      </c>
      <c r="O34" s="42"/>
      <c r="P34" s="44">
        <f t="shared" si="0"/>
        <v>9965699.2163663283</v>
      </c>
      <c r="Q34" s="44">
        <f t="shared" si="1"/>
        <v>0</v>
      </c>
      <c r="R34" s="44">
        <f t="shared" si="5"/>
        <v>9965699.2163663283</v>
      </c>
      <c r="S34" s="44">
        <f t="shared" si="2"/>
        <v>214947.01906446749</v>
      </c>
      <c r="T34" s="45">
        <f t="shared" si="6"/>
        <v>9750752.1973018609</v>
      </c>
      <c r="U34" s="44">
        <f t="shared" si="3"/>
        <v>90980</v>
      </c>
      <c r="V34" s="45">
        <f t="shared" si="7"/>
        <v>21777.673591606508</v>
      </c>
      <c r="W34" s="44">
        <f t="shared" si="4"/>
        <v>350650</v>
      </c>
      <c r="X34" s="45">
        <f t="shared" si="8"/>
        <v>25780.470769867668</v>
      </c>
      <c r="Y34" s="44">
        <f t="shared" si="9"/>
        <v>9798310.3416633345</v>
      </c>
      <c r="Z34" s="46">
        <f t="shared" si="10"/>
        <v>9798.3103416633348</v>
      </c>
      <c r="AA34" s="47">
        <f t="shared" si="11"/>
        <v>293949.31024990004</v>
      </c>
    </row>
    <row r="35" spans="1:27" ht="14.25" x14ac:dyDescent="0.2">
      <c r="A35" s="15" t="s">
        <v>44</v>
      </c>
      <c r="B35" s="16">
        <v>1199160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6"/>
      <c r="N35" s="31">
        <v>14934.978470334467</v>
      </c>
      <c r="O35" s="42"/>
      <c r="P35" s="44">
        <f t="shared" si="0"/>
        <v>1214094.9784703346</v>
      </c>
      <c r="Q35" s="44">
        <f t="shared" si="1"/>
        <v>0</v>
      </c>
      <c r="R35" s="44">
        <f t="shared" si="5"/>
        <v>1214094.9784703346</v>
      </c>
      <c r="S35" s="44">
        <f t="shared" si="2"/>
        <v>26186.431159266933</v>
      </c>
      <c r="T35" s="45">
        <f t="shared" si="6"/>
        <v>1187908.5473110676</v>
      </c>
      <c r="U35" s="44">
        <f t="shared" si="3"/>
        <v>0</v>
      </c>
      <c r="V35" s="45">
        <f t="shared" si="7"/>
        <v>0</v>
      </c>
      <c r="W35" s="44">
        <f t="shared" si="4"/>
        <v>0</v>
      </c>
      <c r="X35" s="45">
        <f t="shared" si="8"/>
        <v>0</v>
      </c>
      <c r="Y35" s="44">
        <f t="shared" si="9"/>
        <v>1187908.5473110676</v>
      </c>
      <c r="Z35" s="46">
        <f t="shared" si="10"/>
        <v>1187.9085473110677</v>
      </c>
      <c r="AA35" s="47">
        <f t="shared" si="11"/>
        <v>35637.256419332029</v>
      </c>
    </row>
    <row r="36" spans="1:27" ht="14.25" x14ac:dyDescent="0.2">
      <c r="A36" s="15" t="s">
        <v>45</v>
      </c>
      <c r="B36" s="16">
        <v>5406470</v>
      </c>
      <c r="C36" s="17">
        <v>1891580</v>
      </c>
      <c r="D36" s="17">
        <v>0</v>
      </c>
      <c r="E36" s="17">
        <v>0</v>
      </c>
      <c r="F36" s="17">
        <v>0</v>
      </c>
      <c r="G36" s="17">
        <v>5770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6"/>
      <c r="N36" s="31">
        <v>329816.99180739082</v>
      </c>
      <c r="O36" s="42"/>
      <c r="P36" s="44">
        <f t="shared" ref="P36:P69" si="12">B36+C36+D36+E36+F36+N36</f>
        <v>7627866.9918073909</v>
      </c>
      <c r="Q36" s="44">
        <f t="shared" ref="Q36:Q69" si="13">G36+K36</f>
        <v>5770</v>
      </c>
      <c r="R36" s="44">
        <f t="shared" si="5"/>
        <v>7633636.9918073909</v>
      </c>
      <c r="S36" s="44">
        <f t="shared" si="2"/>
        <v>164647.50544694069</v>
      </c>
      <c r="T36" s="45">
        <f t="shared" si="6"/>
        <v>7468989.4863604503</v>
      </c>
      <c r="U36" s="44">
        <f t="shared" ref="U36:U69" si="14">I36+J36</f>
        <v>0</v>
      </c>
      <c r="V36" s="45">
        <f t="shared" si="7"/>
        <v>0</v>
      </c>
      <c r="W36" s="44">
        <f t="shared" ref="W36:W69" si="15">H36</f>
        <v>0</v>
      </c>
      <c r="X36" s="45">
        <f t="shared" si="8"/>
        <v>0</v>
      </c>
      <c r="Y36" s="44">
        <f t="shared" ref="Y36:Y67" si="16">T36+V36+X36</f>
        <v>7468989.4863604503</v>
      </c>
      <c r="Z36" s="46">
        <f t="shared" si="10"/>
        <v>7468.9894863604504</v>
      </c>
      <c r="AA36" s="47">
        <f t="shared" si="11"/>
        <v>224069.6845908135</v>
      </c>
    </row>
    <row r="37" spans="1:27" ht="25.5" x14ac:dyDescent="0.2">
      <c r="A37" s="15" t="s">
        <v>46</v>
      </c>
      <c r="B37" s="16">
        <v>5094240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272170</v>
      </c>
      <c r="I37" s="17">
        <v>58420</v>
      </c>
      <c r="J37" s="17">
        <v>0</v>
      </c>
      <c r="K37" s="17">
        <v>0</v>
      </c>
      <c r="L37" s="17">
        <v>0</v>
      </c>
      <c r="M37" s="16"/>
      <c r="N37" s="31">
        <v>100392.44393978853</v>
      </c>
      <c r="O37" s="42"/>
      <c r="P37" s="44">
        <f t="shared" si="12"/>
        <v>5194632.4439397883</v>
      </c>
      <c r="Q37" s="44">
        <f t="shared" si="13"/>
        <v>0</v>
      </c>
      <c r="R37" s="44">
        <f t="shared" si="5"/>
        <v>5194632.4439397883</v>
      </c>
      <c r="S37" s="44">
        <f t="shared" si="2"/>
        <v>112041.38663213124</v>
      </c>
      <c r="T37" s="45">
        <f t="shared" si="6"/>
        <v>5082591.0573076569</v>
      </c>
      <c r="U37" s="44">
        <f t="shared" si="14"/>
        <v>58420</v>
      </c>
      <c r="V37" s="45">
        <f t="shared" si="7"/>
        <v>13983.861191708642</v>
      </c>
      <c r="W37" s="44">
        <f t="shared" si="15"/>
        <v>272170</v>
      </c>
      <c r="X37" s="45">
        <f t="shared" si="8"/>
        <v>20010.468357150672</v>
      </c>
      <c r="Y37" s="44">
        <f t="shared" si="16"/>
        <v>5116585.3868565159</v>
      </c>
      <c r="Z37" s="46">
        <f t="shared" si="10"/>
        <v>5116.5853868565155</v>
      </c>
      <c r="AA37" s="47">
        <f t="shared" si="11"/>
        <v>153497.56160569546</v>
      </c>
    </row>
    <row r="38" spans="1:27" ht="25.5" x14ac:dyDescent="0.2">
      <c r="A38" s="15" t="s">
        <v>47</v>
      </c>
      <c r="B38" s="16">
        <v>4989020</v>
      </c>
      <c r="C38" s="17">
        <v>0</v>
      </c>
      <c r="D38" s="17">
        <v>5980</v>
      </c>
      <c r="E38" s="17">
        <v>0</v>
      </c>
      <c r="F38" s="17">
        <v>0</v>
      </c>
      <c r="G38" s="17">
        <v>0</v>
      </c>
      <c r="H38" s="17">
        <v>101390</v>
      </c>
      <c r="I38" s="17">
        <v>0</v>
      </c>
      <c r="J38" s="17">
        <v>12830</v>
      </c>
      <c r="K38" s="17">
        <v>0</v>
      </c>
      <c r="L38" s="17">
        <v>1727</v>
      </c>
      <c r="M38" s="16"/>
      <c r="N38" s="31">
        <v>74856.257535755896</v>
      </c>
      <c r="O38" s="42"/>
      <c r="P38" s="44">
        <f t="shared" si="12"/>
        <v>5069856.2575357556</v>
      </c>
      <c r="Q38" s="44">
        <f t="shared" si="13"/>
        <v>0</v>
      </c>
      <c r="R38" s="44">
        <f t="shared" si="5"/>
        <v>5069856.2575357556</v>
      </c>
      <c r="S38" s="44">
        <f t="shared" si="2"/>
        <v>109350.12847397479</v>
      </c>
      <c r="T38" s="45">
        <f t="shared" si="6"/>
        <v>4960506.1290617809</v>
      </c>
      <c r="U38" s="44">
        <f t="shared" si="14"/>
        <v>12830</v>
      </c>
      <c r="V38" s="45">
        <f t="shared" si="7"/>
        <v>3071.0876256354309</v>
      </c>
      <c r="W38" s="44">
        <f t="shared" si="15"/>
        <v>101390</v>
      </c>
      <c r="X38" s="45">
        <f t="shared" si="8"/>
        <v>7454.390222035885</v>
      </c>
      <c r="Y38" s="44">
        <f t="shared" si="16"/>
        <v>4971031.6069094529</v>
      </c>
      <c r="Z38" s="46">
        <f t="shared" si="10"/>
        <v>4971.0316069094533</v>
      </c>
      <c r="AA38" s="47">
        <f t="shared" si="11"/>
        <v>149130.9482072836</v>
      </c>
    </row>
    <row r="39" spans="1:27" ht="14.25" x14ac:dyDescent="0.2">
      <c r="A39" s="15" t="s">
        <v>48</v>
      </c>
      <c r="B39" s="16">
        <v>9921810</v>
      </c>
      <c r="C39" s="17">
        <v>0</v>
      </c>
      <c r="D39" s="17">
        <v>117960</v>
      </c>
      <c r="E39" s="17">
        <v>0</v>
      </c>
      <c r="F39" s="17">
        <v>0</v>
      </c>
      <c r="G39" s="17">
        <v>0</v>
      </c>
      <c r="H39" s="17">
        <v>0</v>
      </c>
      <c r="I39" s="17">
        <v>76500</v>
      </c>
      <c r="J39" s="17">
        <v>0</v>
      </c>
      <c r="K39" s="17">
        <v>0</v>
      </c>
      <c r="L39" s="17">
        <v>0</v>
      </c>
      <c r="M39" s="16"/>
      <c r="N39" s="31">
        <v>221993.62247915321</v>
      </c>
      <c r="O39" s="42"/>
      <c r="P39" s="44">
        <f t="shared" si="12"/>
        <v>10261763.622479154</v>
      </c>
      <c r="Q39" s="44">
        <f t="shared" si="13"/>
        <v>0</v>
      </c>
      <c r="R39" s="44">
        <f t="shared" si="5"/>
        <v>10261763.622479154</v>
      </c>
      <c r="S39" s="44">
        <f t="shared" si="2"/>
        <v>221332.73873785813</v>
      </c>
      <c r="T39" s="45">
        <f t="shared" si="6"/>
        <v>10040430.883741295</v>
      </c>
      <c r="U39" s="44">
        <f t="shared" si="14"/>
        <v>76500</v>
      </c>
      <c r="V39" s="45">
        <f t="shared" si="7"/>
        <v>18311.629256516793</v>
      </c>
      <c r="W39" s="44">
        <f t="shared" si="15"/>
        <v>0</v>
      </c>
      <c r="X39" s="45">
        <f t="shared" si="8"/>
        <v>0</v>
      </c>
      <c r="Y39" s="44">
        <f t="shared" si="16"/>
        <v>10058742.512997812</v>
      </c>
      <c r="Z39" s="46">
        <f t="shared" si="10"/>
        <v>10058.742512997811</v>
      </c>
      <c r="AA39" s="47">
        <f t="shared" si="11"/>
        <v>301762.27538993431</v>
      </c>
    </row>
    <row r="40" spans="1:27" ht="25.5" x14ac:dyDescent="0.2">
      <c r="A40" s="15" t="s">
        <v>49</v>
      </c>
      <c r="B40" s="16">
        <v>8154370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125370</v>
      </c>
      <c r="I40" s="17">
        <v>56450</v>
      </c>
      <c r="J40" s="17">
        <v>0</v>
      </c>
      <c r="K40" s="17">
        <v>0</v>
      </c>
      <c r="L40" s="17">
        <v>0</v>
      </c>
      <c r="M40" s="16"/>
      <c r="N40" s="31">
        <v>358923.84679836471</v>
      </c>
      <c r="O40" s="42"/>
      <c r="P40" s="44">
        <f t="shared" si="12"/>
        <v>8513293.8467983641</v>
      </c>
      <c r="Q40" s="44">
        <f t="shared" si="13"/>
        <v>0</v>
      </c>
      <c r="R40" s="44">
        <f t="shared" si="5"/>
        <v>8513293.8467983641</v>
      </c>
      <c r="S40" s="44">
        <f t="shared" si="2"/>
        <v>183620.54634199553</v>
      </c>
      <c r="T40" s="45">
        <f t="shared" si="6"/>
        <v>8329673.3004563684</v>
      </c>
      <c r="U40" s="44">
        <f t="shared" si="14"/>
        <v>56450</v>
      </c>
      <c r="V40" s="45">
        <f t="shared" si="7"/>
        <v>13512.306817390498</v>
      </c>
      <c r="W40" s="44">
        <f t="shared" si="15"/>
        <v>125370</v>
      </c>
      <c r="X40" s="45">
        <f t="shared" si="8"/>
        <v>9217.4465148105228</v>
      </c>
      <c r="Y40" s="44">
        <f t="shared" si="16"/>
        <v>8352403.0537885698</v>
      </c>
      <c r="Z40" s="46">
        <f t="shared" si="10"/>
        <v>8352.4030537885701</v>
      </c>
      <c r="AA40" s="47">
        <f t="shared" si="11"/>
        <v>250572.0916136571</v>
      </c>
    </row>
    <row r="41" spans="1:27" ht="14.25" x14ac:dyDescent="0.2">
      <c r="A41" s="15" t="s">
        <v>50</v>
      </c>
      <c r="B41" s="16">
        <v>8434060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5000</v>
      </c>
      <c r="I41" s="17">
        <v>138740</v>
      </c>
      <c r="J41" s="17">
        <v>0</v>
      </c>
      <c r="K41" s="17">
        <v>0</v>
      </c>
      <c r="L41" s="17">
        <v>0</v>
      </c>
      <c r="M41" s="16"/>
      <c r="N41" s="31">
        <v>268097.64855346415</v>
      </c>
      <c r="O41" s="42"/>
      <c r="P41" s="44">
        <f t="shared" si="12"/>
        <v>8702157.6485534646</v>
      </c>
      <c r="Q41" s="44">
        <f t="shared" si="13"/>
        <v>0</v>
      </c>
      <c r="R41" s="44">
        <f t="shared" si="5"/>
        <v>8702157.6485534646</v>
      </c>
      <c r="S41" s="44">
        <f t="shared" si="2"/>
        <v>187694.09003572576</v>
      </c>
      <c r="T41" s="45">
        <f t="shared" si="6"/>
        <v>8514463.5585177392</v>
      </c>
      <c r="U41" s="44">
        <f t="shared" si="14"/>
        <v>138740</v>
      </c>
      <c r="V41" s="45">
        <f t="shared" si="7"/>
        <v>33209.875072537776</v>
      </c>
      <c r="W41" s="44">
        <f t="shared" si="15"/>
        <v>5000</v>
      </c>
      <c r="X41" s="45">
        <f t="shared" si="8"/>
        <v>367.6097357745283</v>
      </c>
      <c r="Y41" s="44">
        <f t="shared" si="16"/>
        <v>8548041.04332605</v>
      </c>
      <c r="Z41" s="46">
        <f t="shared" si="10"/>
        <v>8548.0410433260495</v>
      </c>
      <c r="AA41" s="47">
        <f t="shared" si="11"/>
        <v>256441.23129978147</v>
      </c>
    </row>
    <row r="42" spans="1:27" ht="14.25" x14ac:dyDescent="0.2">
      <c r="A42" s="15" t="s">
        <v>51</v>
      </c>
      <c r="B42" s="16">
        <v>5067440</v>
      </c>
      <c r="C42" s="17">
        <v>0</v>
      </c>
      <c r="D42" s="17">
        <v>0</v>
      </c>
      <c r="E42" s="17">
        <v>61670</v>
      </c>
      <c r="F42" s="17">
        <v>0</v>
      </c>
      <c r="G42" s="17">
        <v>1423810</v>
      </c>
      <c r="H42" s="17">
        <v>251900</v>
      </c>
      <c r="I42" s="17">
        <v>122660</v>
      </c>
      <c r="J42" s="17">
        <v>3890</v>
      </c>
      <c r="K42" s="17">
        <v>103660</v>
      </c>
      <c r="L42" s="17">
        <v>2609</v>
      </c>
      <c r="M42" s="16"/>
      <c r="N42" s="31">
        <v>517454.4284516669</v>
      </c>
      <c r="O42" s="42"/>
      <c r="P42" s="44">
        <f t="shared" si="12"/>
        <v>5646564.4284516666</v>
      </c>
      <c r="Q42" s="44">
        <f t="shared" si="13"/>
        <v>1527470</v>
      </c>
      <c r="R42" s="44">
        <f t="shared" si="5"/>
        <v>7174034.4284516666</v>
      </c>
      <c r="S42" s="44">
        <f t="shared" si="2"/>
        <v>154734.48290804436</v>
      </c>
      <c r="T42" s="45">
        <f t="shared" si="6"/>
        <v>7019299.9455436226</v>
      </c>
      <c r="U42" s="44">
        <f t="shared" si="14"/>
        <v>126550</v>
      </c>
      <c r="V42" s="45">
        <f t="shared" si="7"/>
        <v>30291.98277663007</v>
      </c>
      <c r="W42" s="44">
        <f t="shared" si="15"/>
        <v>251900</v>
      </c>
      <c r="X42" s="45">
        <f t="shared" si="8"/>
        <v>18520.178488320737</v>
      </c>
      <c r="Y42" s="44">
        <f t="shared" si="16"/>
        <v>7068112.106808573</v>
      </c>
      <c r="Z42" s="46">
        <f t="shared" si="10"/>
        <v>7068.1121068085731</v>
      </c>
      <c r="AA42" s="47">
        <f t="shared" si="11"/>
        <v>212043.36320425718</v>
      </c>
    </row>
    <row r="43" spans="1:27" ht="14.25" x14ac:dyDescent="0.2">
      <c r="A43" s="15" t="s">
        <v>52</v>
      </c>
      <c r="B43" s="16">
        <v>4158290</v>
      </c>
      <c r="C43" s="17">
        <v>0</v>
      </c>
      <c r="D43" s="17">
        <v>629440</v>
      </c>
      <c r="E43" s="17">
        <v>3003230</v>
      </c>
      <c r="F43" s="17">
        <v>0</v>
      </c>
      <c r="G43" s="17">
        <v>1983530</v>
      </c>
      <c r="H43" s="17">
        <v>164250</v>
      </c>
      <c r="I43" s="17">
        <v>615710</v>
      </c>
      <c r="J43" s="17">
        <v>0</v>
      </c>
      <c r="K43" s="17">
        <v>0</v>
      </c>
      <c r="L43" s="17">
        <v>4706</v>
      </c>
      <c r="M43" s="16"/>
      <c r="N43" s="31">
        <v>501027.22576745157</v>
      </c>
      <c r="O43" s="42"/>
      <c r="P43" s="44">
        <f t="shared" si="12"/>
        <v>8291987.2257674513</v>
      </c>
      <c r="Q43" s="44">
        <f t="shared" si="13"/>
        <v>1983530</v>
      </c>
      <c r="R43" s="44">
        <f t="shared" si="5"/>
        <v>10275517.225767452</v>
      </c>
      <c r="S43" s="44">
        <f t="shared" si="2"/>
        <v>221629.38586356706</v>
      </c>
      <c r="T43" s="45">
        <f t="shared" si="6"/>
        <v>10053887.839903885</v>
      </c>
      <c r="U43" s="44">
        <f t="shared" si="14"/>
        <v>615710</v>
      </c>
      <c r="V43" s="45">
        <f t="shared" si="7"/>
        <v>147381.08822914975</v>
      </c>
      <c r="W43" s="44">
        <f t="shared" si="15"/>
        <v>164250</v>
      </c>
      <c r="X43" s="45">
        <f t="shared" si="8"/>
        <v>12075.979820193255</v>
      </c>
      <c r="Y43" s="44">
        <f t="shared" si="16"/>
        <v>10213344.907953229</v>
      </c>
      <c r="Z43" s="46">
        <f t="shared" si="10"/>
        <v>10213.344907953229</v>
      </c>
      <c r="AA43" s="47">
        <f t="shared" si="11"/>
        <v>306400.34723859688</v>
      </c>
    </row>
    <row r="44" spans="1:27" ht="14.25" x14ac:dyDescent="0.2">
      <c r="A44" s="15" t="s">
        <v>53</v>
      </c>
      <c r="B44" s="16">
        <v>9895020</v>
      </c>
      <c r="C44" s="17">
        <v>0</v>
      </c>
      <c r="D44" s="17">
        <v>0</v>
      </c>
      <c r="E44" s="17">
        <v>0</v>
      </c>
      <c r="F44" s="17">
        <v>0</v>
      </c>
      <c r="G44" s="17">
        <v>2833770</v>
      </c>
      <c r="H44" s="17">
        <v>180630</v>
      </c>
      <c r="I44" s="17">
        <v>126830</v>
      </c>
      <c r="J44" s="17">
        <v>14330</v>
      </c>
      <c r="K44" s="17">
        <v>0</v>
      </c>
      <c r="L44" s="17">
        <v>0</v>
      </c>
      <c r="M44" s="16"/>
      <c r="N44" s="31">
        <v>689255.74697033607</v>
      </c>
      <c r="O44" s="42"/>
      <c r="P44" s="44">
        <f t="shared" si="12"/>
        <v>10584275.746970337</v>
      </c>
      <c r="Q44" s="44">
        <f t="shared" si="13"/>
        <v>2833770</v>
      </c>
      <c r="R44" s="44">
        <f t="shared" si="5"/>
        <v>13418045.746970337</v>
      </c>
      <c r="S44" s="44">
        <f t="shared" si="2"/>
        <v>289409.59107468923</v>
      </c>
      <c r="T44" s="45">
        <f t="shared" si="6"/>
        <v>13128636.155895649</v>
      </c>
      <c r="U44" s="44">
        <f t="shared" si="14"/>
        <v>141160</v>
      </c>
      <c r="V44" s="45">
        <f t="shared" si="7"/>
        <v>33789.144913070726</v>
      </c>
      <c r="W44" s="44">
        <f t="shared" si="15"/>
        <v>180630</v>
      </c>
      <c r="X44" s="45">
        <f t="shared" si="8"/>
        <v>13280.269314590609</v>
      </c>
      <c r="Y44" s="44">
        <f t="shared" si="16"/>
        <v>13175705.570123309</v>
      </c>
      <c r="Z44" s="46">
        <f t="shared" si="10"/>
        <v>13175.705570123309</v>
      </c>
      <c r="AA44" s="47">
        <f t="shared" si="11"/>
        <v>395271.16710369929</v>
      </c>
    </row>
    <row r="45" spans="1:27" ht="14.25" x14ac:dyDescent="0.2">
      <c r="A45" s="15" t="s">
        <v>54</v>
      </c>
      <c r="B45" s="16">
        <v>10192560</v>
      </c>
      <c r="C45" s="17">
        <v>0</v>
      </c>
      <c r="D45" s="17">
        <v>0</v>
      </c>
      <c r="E45" s="17">
        <v>2353470</v>
      </c>
      <c r="F45" s="17">
        <v>0</v>
      </c>
      <c r="G45" s="17">
        <v>0</v>
      </c>
      <c r="H45" s="17">
        <v>24100</v>
      </c>
      <c r="I45" s="17">
        <v>141590</v>
      </c>
      <c r="J45" s="17">
        <v>0</v>
      </c>
      <c r="K45" s="17">
        <v>13610</v>
      </c>
      <c r="L45" s="17">
        <v>3984</v>
      </c>
      <c r="M45" s="16"/>
      <c r="N45" s="31">
        <v>900674.02740526339</v>
      </c>
      <c r="O45" s="42"/>
      <c r="P45" s="44">
        <f t="shared" si="12"/>
        <v>13446704.027405264</v>
      </c>
      <c r="Q45" s="44">
        <f t="shared" si="13"/>
        <v>13610</v>
      </c>
      <c r="R45" s="44">
        <f t="shared" si="5"/>
        <v>13460314.027405264</v>
      </c>
      <c r="S45" s="44">
        <f t="shared" si="2"/>
        <v>290321.26226636517</v>
      </c>
      <c r="T45" s="45">
        <f t="shared" si="6"/>
        <v>13169992.765138898</v>
      </c>
      <c r="U45" s="44">
        <f t="shared" si="14"/>
        <v>141590</v>
      </c>
      <c r="V45" s="45">
        <f t="shared" si="7"/>
        <v>33892.073025231541</v>
      </c>
      <c r="W45" s="44">
        <f t="shared" si="15"/>
        <v>24100</v>
      </c>
      <c r="X45" s="45">
        <f t="shared" si="8"/>
        <v>1771.8789264332263</v>
      </c>
      <c r="Y45" s="44">
        <f t="shared" si="16"/>
        <v>13205656.717090564</v>
      </c>
      <c r="Z45" s="46">
        <f t="shared" si="10"/>
        <v>13205.656717090564</v>
      </c>
      <c r="AA45" s="47">
        <f t="shared" si="11"/>
        <v>396169.70151271689</v>
      </c>
    </row>
    <row r="46" spans="1:27" ht="25.5" x14ac:dyDescent="0.2">
      <c r="A46" s="15" t="s">
        <v>55</v>
      </c>
      <c r="B46" s="16">
        <v>7786770</v>
      </c>
      <c r="C46" s="17">
        <v>0</v>
      </c>
      <c r="D46" s="17">
        <v>688710</v>
      </c>
      <c r="E46" s="17">
        <v>12723000</v>
      </c>
      <c r="F46" s="17">
        <v>0</v>
      </c>
      <c r="G46" s="17">
        <v>0</v>
      </c>
      <c r="H46" s="17">
        <v>0</v>
      </c>
      <c r="I46" s="17">
        <v>416260</v>
      </c>
      <c r="J46" s="17">
        <v>0</v>
      </c>
      <c r="K46" s="17">
        <v>0</v>
      </c>
      <c r="L46" s="17">
        <v>14116</v>
      </c>
      <c r="M46" s="16"/>
      <c r="N46" s="31">
        <v>707694.93339245557</v>
      </c>
      <c r="O46" s="42"/>
      <c r="P46" s="44">
        <f t="shared" si="12"/>
        <v>21906174.933392454</v>
      </c>
      <c r="Q46" s="44">
        <f t="shared" si="13"/>
        <v>0</v>
      </c>
      <c r="R46" s="44">
        <f t="shared" si="5"/>
        <v>21906174.933392454</v>
      </c>
      <c r="S46" s="44">
        <f t="shared" si="2"/>
        <v>472487.36880444724</v>
      </c>
      <c r="T46" s="45">
        <f t="shared" si="6"/>
        <v>21433687.564588007</v>
      </c>
      <c r="U46" s="44">
        <f t="shared" si="14"/>
        <v>416260</v>
      </c>
      <c r="V46" s="45">
        <f t="shared" si="7"/>
        <v>99639.199925721317</v>
      </c>
      <c r="W46" s="44">
        <f t="shared" si="15"/>
        <v>0</v>
      </c>
      <c r="X46" s="45">
        <f t="shared" si="8"/>
        <v>0</v>
      </c>
      <c r="Y46" s="44">
        <f t="shared" si="16"/>
        <v>21533326.764513727</v>
      </c>
      <c r="Z46" s="46">
        <f t="shared" si="10"/>
        <v>21533.326764513728</v>
      </c>
      <c r="AA46" s="47">
        <f t="shared" si="11"/>
        <v>645999.8029354118</v>
      </c>
    </row>
    <row r="47" spans="1:27" ht="14.25" x14ac:dyDescent="0.2">
      <c r="A47" s="15" t="s">
        <v>56</v>
      </c>
      <c r="B47" s="16">
        <v>7858220</v>
      </c>
      <c r="C47" s="17">
        <v>0</v>
      </c>
      <c r="D47" s="17">
        <v>0</v>
      </c>
      <c r="E47" s="17">
        <v>3756150</v>
      </c>
      <c r="F47" s="17">
        <v>0</v>
      </c>
      <c r="G47" s="17">
        <v>0</v>
      </c>
      <c r="H47" s="17">
        <v>412120</v>
      </c>
      <c r="I47" s="17">
        <v>1012290</v>
      </c>
      <c r="J47" s="17">
        <v>29810</v>
      </c>
      <c r="K47" s="17">
        <v>0</v>
      </c>
      <c r="L47" s="17">
        <v>2669</v>
      </c>
      <c r="M47" s="16"/>
      <c r="N47" s="31">
        <v>973601.00422712753</v>
      </c>
      <c r="O47" s="42"/>
      <c r="P47" s="44">
        <f t="shared" si="12"/>
        <v>12587971.004227128</v>
      </c>
      <c r="Q47" s="44">
        <f t="shared" si="13"/>
        <v>0</v>
      </c>
      <c r="R47" s="44">
        <f t="shared" si="5"/>
        <v>12587971.004227128</v>
      </c>
      <c r="S47" s="44">
        <f t="shared" si="2"/>
        <v>271505.97109985183</v>
      </c>
      <c r="T47" s="45">
        <f t="shared" si="6"/>
        <v>12316465.033127276</v>
      </c>
      <c r="U47" s="44">
        <f t="shared" si="14"/>
        <v>1042100</v>
      </c>
      <c r="V47" s="45">
        <f t="shared" si="7"/>
        <v>249445.08298321767</v>
      </c>
      <c r="W47" s="44">
        <f t="shared" si="15"/>
        <v>412120</v>
      </c>
      <c r="X47" s="45">
        <f t="shared" si="8"/>
        <v>30299.86486147972</v>
      </c>
      <c r="Y47" s="44">
        <f t="shared" si="16"/>
        <v>12596209.980971973</v>
      </c>
      <c r="Z47" s="46">
        <f t="shared" si="10"/>
        <v>12596.209980971973</v>
      </c>
      <c r="AA47" s="47">
        <f t="shared" si="11"/>
        <v>377886.2994291592</v>
      </c>
    </row>
    <row r="48" spans="1:27" ht="14.25" x14ac:dyDescent="0.2">
      <c r="A48" s="15" t="s">
        <v>57</v>
      </c>
      <c r="B48" s="16">
        <v>5982190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567580</v>
      </c>
      <c r="I48" s="17">
        <v>0</v>
      </c>
      <c r="J48" s="17">
        <v>0</v>
      </c>
      <c r="K48" s="17">
        <v>0</v>
      </c>
      <c r="L48" s="17">
        <v>0</v>
      </c>
      <c r="M48" s="16"/>
      <c r="N48" s="31">
        <v>500449.74541674735</v>
      </c>
      <c r="O48" s="42"/>
      <c r="P48" s="44">
        <f t="shared" si="12"/>
        <v>6482639.7454167474</v>
      </c>
      <c r="Q48" s="44">
        <f t="shared" si="13"/>
        <v>0</v>
      </c>
      <c r="R48" s="44">
        <f t="shared" si="5"/>
        <v>6482639.7454167474</v>
      </c>
      <c r="S48" s="44">
        <f t="shared" si="2"/>
        <v>139822.00934358881</v>
      </c>
      <c r="T48" s="45">
        <f t="shared" si="6"/>
        <v>6342817.7360731587</v>
      </c>
      <c r="U48" s="44">
        <f t="shared" si="14"/>
        <v>0</v>
      </c>
      <c r="V48" s="45">
        <f t="shared" si="7"/>
        <v>0</v>
      </c>
      <c r="W48" s="44">
        <f t="shared" si="15"/>
        <v>567580</v>
      </c>
      <c r="X48" s="45">
        <f t="shared" si="8"/>
        <v>41729.586766181354</v>
      </c>
      <c r="Y48" s="44">
        <f t="shared" si="16"/>
        <v>6384547.3228393402</v>
      </c>
      <c r="Z48" s="46">
        <f t="shared" si="10"/>
        <v>6384.5473228393403</v>
      </c>
      <c r="AA48" s="47">
        <f t="shared" si="11"/>
        <v>191536.41968518021</v>
      </c>
    </row>
    <row r="49" spans="1:27" ht="14.25" x14ac:dyDescent="0.2">
      <c r="A49" s="19" t="s">
        <v>58</v>
      </c>
      <c r="B49" s="16">
        <v>11830100</v>
      </c>
      <c r="C49" s="17">
        <v>0</v>
      </c>
      <c r="D49" s="17">
        <v>0</v>
      </c>
      <c r="E49" s="17">
        <v>0</v>
      </c>
      <c r="F49" s="17">
        <v>0</v>
      </c>
      <c r="G49" s="17">
        <v>413610</v>
      </c>
      <c r="H49" s="17">
        <v>1443170</v>
      </c>
      <c r="I49" s="17">
        <v>0</v>
      </c>
      <c r="J49" s="17">
        <v>0</v>
      </c>
      <c r="K49" s="17">
        <v>0</v>
      </c>
      <c r="L49" s="17">
        <v>10978</v>
      </c>
      <c r="M49" s="16"/>
      <c r="N49" s="31">
        <v>845405.0173770691</v>
      </c>
      <c r="O49" s="42"/>
      <c r="P49" s="44">
        <f t="shared" si="12"/>
        <v>12675505.017377069</v>
      </c>
      <c r="Q49" s="44">
        <f t="shared" si="13"/>
        <v>413610</v>
      </c>
      <c r="R49" s="44">
        <f t="shared" si="5"/>
        <v>13089115.017377069</v>
      </c>
      <c r="S49" s="44">
        <f t="shared" si="2"/>
        <v>282314.98804987984</v>
      </c>
      <c r="T49" s="45">
        <f t="shared" si="6"/>
        <v>12806800.02932719</v>
      </c>
      <c r="U49" s="44">
        <f t="shared" si="14"/>
        <v>0</v>
      </c>
      <c r="V49" s="45">
        <f t="shared" si="7"/>
        <v>0</v>
      </c>
      <c r="W49" s="44">
        <f t="shared" si="15"/>
        <v>1443170</v>
      </c>
      <c r="X49" s="45">
        <f t="shared" si="8"/>
        <v>106104.6684755452</v>
      </c>
      <c r="Y49" s="44">
        <f t="shared" si="16"/>
        <v>12912904.697802735</v>
      </c>
      <c r="Z49" s="46">
        <f t="shared" si="10"/>
        <v>12912.904697802736</v>
      </c>
      <c r="AA49" s="47">
        <f t="shared" si="11"/>
        <v>387387.1409340821</v>
      </c>
    </row>
    <row r="50" spans="1:27" ht="25.5" x14ac:dyDescent="0.2">
      <c r="A50" s="15" t="s">
        <v>59</v>
      </c>
      <c r="B50" s="16">
        <v>7631520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611410</v>
      </c>
      <c r="I50" s="17">
        <v>133270</v>
      </c>
      <c r="J50" s="17">
        <v>24620</v>
      </c>
      <c r="K50" s="17">
        <v>0</v>
      </c>
      <c r="L50" s="17">
        <v>8877</v>
      </c>
      <c r="M50" s="16"/>
      <c r="N50" s="31">
        <v>585135.53549491602</v>
      </c>
      <c r="O50" s="42"/>
      <c r="P50" s="44">
        <f t="shared" si="12"/>
        <v>8216655.5354949161</v>
      </c>
      <c r="Q50" s="44">
        <f t="shared" si="13"/>
        <v>0</v>
      </c>
      <c r="R50" s="44">
        <f t="shared" si="5"/>
        <v>8216655.5354949161</v>
      </c>
      <c r="S50" s="44">
        <f t="shared" si="2"/>
        <v>177222.4482887972</v>
      </c>
      <c r="T50" s="45">
        <f t="shared" si="6"/>
        <v>8039433.0872061187</v>
      </c>
      <c r="U50" s="44">
        <f t="shared" si="14"/>
        <v>157890</v>
      </c>
      <c r="V50" s="45">
        <f t="shared" si="7"/>
        <v>37793.766579234463</v>
      </c>
      <c r="W50" s="44">
        <f t="shared" si="15"/>
        <v>611410</v>
      </c>
      <c r="X50" s="45">
        <f t="shared" si="8"/>
        <v>44952.053709980872</v>
      </c>
      <c r="Y50" s="44">
        <f t="shared" si="16"/>
        <v>8122178.9074953338</v>
      </c>
      <c r="Z50" s="46">
        <f t="shared" si="10"/>
        <v>8122.178907495334</v>
      </c>
      <c r="AA50" s="47">
        <f t="shared" si="11"/>
        <v>243665.36722486001</v>
      </c>
    </row>
    <row r="51" spans="1:27" ht="14.25" x14ac:dyDescent="0.2">
      <c r="A51" s="15" t="s">
        <v>60</v>
      </c>
      <c r="B51" s="16">
        <v>27077190</v>
      </c>
      <c r="C51" s="17">
        <v>0</v>
      </c>
      <c r="D51" s="17">
        <v>0</v>
      </c>
      <c r="E51" s="17">
        <v>7563400</v>
      </c>
      <c r="F51" s="17">
        <v>0</v>
      </c>
      <c r="G51" s="17">
        <v>1338750</v>
      </c>
      <c r="H51" s="17">
        <v>87790</v>
      </c>
      <c r="I51" s="17">
        <v>261340</v>
      </c>
      <c r="J51" s="17">
        <v>4480</v>
      </c>
      <c r="K51" s="17">
        <v>841550</v>
      </c>
      <c r="L51" s="17">
        <v>890</v>
      </c>
      <c r="M51" s="16"/>
      <c r="N51" s="31">
        <v>1380990.9575766767</v>
      </c>
      <c r="O51" s="42"/>
      <c r="P51" s="44">
        <f t="shared" si="12"/>
        <v>36021580.957576677</v>
      </c>
      <c r="Q51" s="44">
        <f t="shared" si="13"/>
        <v>2180300</v>
      </c>
      <c r="R51" s="44">
        <f t="shared" si="5"/>
        <v>38201880.957576677</v>
      </c>
      <c r="S51" s="44">
        <f t="shared" si="2"/>
        <v>823964.30558545084</v>
      </c>
      <c r="T51" s="45">
        <f t="shared" si="6"/>
        <v>37377916.651991226</v>
      </c>
      <c r="U51" s="44">
        <f t="shared" si="14"/>
        <v>265820</v>
      </c>
      <c r="V51" s="45">
        <f t="shared" si="7"/>
        <v>63628.722731598617</v>
      </c>
      <c r="W51" s="44">
        <f t="shared" si="15"/>
        <v>87790</v>
      </c>
      <c r="X51" s="45">
        <f t="shared" si="8"/>
        <v>6454.4917407291678</v>
      </c>
      <c r="Y51" s="44">
        <f t="shared" si="16"/>
        <v>37447999.866463549</v>
      </c>
      <c r="Z51" s="46">
        <f t="shared" si="10"/>
        <v>37447.99986646355</v>
      </c>
      <c r="AA51" s="47">
        <f t="shared" si="11"/>
        <v>1123439.9959939064</v>
      </c>
    </row>
    <row r="52" spans="1:27" ht="14.25" x14ac:dyDescent="0.2">
      <c r="A52" s="15" t="s">
        <v>61</v>
      </c>
      <c r="B52" s="16">
        <v>5035250</v>
      </c>
      <c r="C52" s="17">
        <v>0</v>
      </c>
      <c r="D52" s="17">
        <v>0</v>
      </c>
      <c r="E52" s="17">
        <v>0</v>
      </c>
      <c r="F52" s="17">
        <v>0</v>
      </c>
      <c r="G52" s="17">
        <v>971430</v>
      </c>
      <c r="H52" s="17">
        <v>0</v>
      </c>
      <c r="I52" s="17">
        <v>86850</v>
      </c>
      <c r="J52" s="17">
        <v>0</v>
      </c>
      <c r="K52" s="17">
        <v>0</v>
      </c>
      <c r="L52" s="17">
        <v>3152</v>
      </c>
      <c r="M52" s="16"/>
      <c r="N52" s="31">
        <v>455192.64564518258</v>
      </c>
      <c r="O52" s="42"/>
      <c r="P52" s="44">
        <f t="shared" si="12"/>
        <v>5490442.6456451826</v>
      </c>
      <c r="Q52" s="44">
        <f t="shared" si="13"/>
        <v>971430</v>
      </c>
      <c r="R52" s="44">
        <f t="shared" si="5"/>
        <v>6461872.6456451826</v>
      </c>
      <c r="S52" s="44">
        <f t="shared" si="2"/>
        <v>139374.09032721096</v>
      </c>
      <c r="T52" s="45">
        <f t="shared" si="6"/>
        <v>6322498.5553179719</v>
      </c>
      <c r="U52" s="44">
        <f t="shared" si="14"/>
        <v>86850</v>
      </c>
      <c r="V52" s="45">
        <f t="shared" si="7"/>
        <v>20789.084979457301</v>
      </c>
      <c r="W52" s="44">
        <f t="shared" si="15"/>
        <v>0</v>
      </c>
      <c r="X52" s="45">
        <f t="shared" si="8"/>
        <v>0</v>
      </c>
      <c r="Y52" s="44">
        <f t="shared" si="16"/>
        <v>6343287.6402974287</v>
      </c>
      <c r="Z52" s="46">
        <f t="shared" si="10"/>
        <v>6343.2876402974289</v>
      </c>
      <c r="AA52" s="47">
        <f t="shared" si="11"/>
        <v>190298.62920892285</v>
      </c>
    </row>
    <row r="53" spans="1:27" ht="14.25" x14ac:dyDescent="0.2">
      <c r="A53" s="15" t="s">
        <v>62</v>
      </c>
      <c r="B53" s="16">
        <v>423320</v>
      </c>
      <c r="C53" s="17">
        <v>0</v>
      </c>
      <c r="D53" s="17">
        <v>893100</v>
      </c>
      <c r="E53" s="17">
        <v>3700060</v>
      </c>
      <c r="F53" s="17">
        <v>0</v>
      </c>
      <c r="G53" s="17">
        <v>72480</v>
      </c>
      <c r="H53" s="17">
        <v>49280</v>
      </c>
      <c r="I53" s="17">
        <v>27620</v>
      </c>
      <c r="J53" s="17">
        <v>0</v>
      </c>
      <c r="K53" s="17">
        <v>0</v>
      </c>
      <c r="L53" s="17">
        <v>0</v>
      </c>
      <c r="M53" s="16"/>
      <c r="N53" s="31">
        <v>79599.242468089651</v>
      </c>
      <c r="O53" s="42"/>
      <c r="P53" s="44">
        <f t="shared" si="12"/>
        <v>5096079.2424680898</v>
      </c>
      <c r="Q53" s="44">
        <f t="shared" si="13"/>
        <v>72480</v>
      </c>
      <c r="R53" s="44">
        <f t="shared" si="5"/>
        <v>5168559.2424680898</v>
      </c>
      <c r="S53" s="44">
        <f t="shared" si="2"/>
        <v>111479.02198393826</v>
      </c>
      <c r="T53" s="45">
        <f t="shared" si="6"/>
        <v>5057080.2204841515</v>
      </c>
      <c r="U53" s="44">
        <f t="shared" si="14"/>
        <v>27620</v>
      </c>
      <c r="V53" s="45">
        <f t="shared" si="7"/>
        <v>6611.3359485620113</v>
      </c>
      <c r="W53" s="44">
        <f t="shared" si="15"/>
        <v>49280</v>
      </c>
      <c r="X53" s="45">
        <f t="shared" si="8"/>
        <v>3623.1615557937507</v>
      </c>
      <c r="Y53" s="44">
        <f t="shared" si="16"/>
        <v>5067314.7179885078</v>
      </c>
      <c r="Z53" s="46">
        <f t="shared" si="10"/>
        <v>5067.3147179885082</v>
      </c>
      <c r="AA53" s="47">
        <f t="shared" si="11"/>
        <v>152019.44153965524</v>
      </c>
    </row>
    <row r="54" spans="1:27" ht="14.25" x14ac:dyDescent="0.2">
      <c r="A54" s="15" t="s">
        <v>63</v>
      </c>
      <c r="B54" s="16">
        <v>24261110</v>
      </c>
      <c r="C54" s="17">
        <v>0</v>
      </c>
      <c r="D54" s="17">
        <v>0</v>
      </c>
      <c r="E54" s="17">
        <v>0</v>
      </c>
      <c r="F54" s="17">
        <v>0</v>
      </c>
      <c r="G54" s="17">
        <v>4628030</v>
      </c>
      <c r="H54" s="17">
        <v>38590</v>
      </c>
      <c r="I54" s="17">
        <v>1179940</v>
      </c>
      <c r="J54" s="17">
        <v>9560</v>
      </c>
      <c r="K54" s="17">
        <v>0</v>
      </c>
      <c r="L54" s="17">
        <v>489</v>
      </c>
      <c r="M54" s="16"/>
      <c r="N54" s="31">
        <v>1266543.6088505904</v>
      </c>
      <c r="O54" s="42"/>
      <c r="P54" s="44">
        <f t="shared" si="12"/>
        <v>25527653.608850591</v>
      </c>
      <c r="Q54" s="44">
        <f t="shared" si="13"/>
        <v>4628030</v>
      </c>
      <c r="R54" s="44">
        <f t="shared" si="5"/>
        <v>30155683.608850591</v>
      </c>
      <c r="S54" s="44">
        <f t="shared" si="2"/>
        <v>650418.41609354387</v>
      </c>
      <c r="T54" s="45">
        <f t="shared" si="6"/>
        <v>29505265.192757048</v>
      </c>
      <c r="U54" s="44">
        <f t="shared" si="14"/>
        <v>1189500</v>
      </c>
      <c r="V54" s="45">
        <f t="shared" si="7"/>
        <v>284727.8823611337</v>
      </c>
      <c r="W54" s="44">
        <f t="shared" si="15"/>
        <v>38590</v>
      </c>
      <c r="X54" s="45">
        <f t="shared" si="8"/>
        <v>2837.2119407078094</v>
      </c>
      <c r="Y54" s="44">
        <f t="shared" si="16"/>
        <v>29792830.28705889</v>
      </c>
      <c r="Z54" s="46">
        <f t="shared" si="10"/>
        <v>29792.830287058889</v>
      </c>
      <c r="AA54" s="47">
        <f t="shared" si="11"/>
        <v>893784.90861176664</v>
      </c>
    </row>
    <row r="55" spans="1:27" ht="14.25" x14ac:dyDescent="0.2">
      <c r="A55" s="15" t="s">
        <v>64</v>
      </c>
      <c r="B55" s="16">
        <v>2210290</v>
      </c>
      <c r="C55" s="17">
        <v>0</v>
      </c>
      <c r="D55" s="17">
        <v>0</v>
      </c>
      <c r="E55" s="17">
        <v>0</v>
      </c>
      <c r="F55" s="17">
        <v>0</v>
      </c>
      <c r="G55" s="17">
        <v>6951460</v>
      </c>
      <c r="H55" s="17">
        <v>234920</v>
      </c>
      <c r="I55" s="17">
        <v>0</v>
      </c>
      <c r="J55" s="17">
        <v>0</v>
      </c>
      <c r="K55" s="17">
        <v>81620</v>
      </c>
      <c r="L55" s="17">
        <v>0</v>
      </c>
      <c r="M55" s="16"/>
      <c r="N55" s="31">
        <v>503780.87464303366</v>
      </c>
      <c r="O55" s="42"/>
      <c r="P55" s="44">
        <f t="shared" si="12"/>
        <v>2714070.8746430338</v>
      </c>
      <c r="Q55" s="44">
        <f t="shared" si="13"/>
        <v>7033080</v>
      </c>
      <c r="R55" s="44">
        <f t="shared" si="5"/>
        <v>9747150.8746430334</v>
      </c>
      <c r="S55" s="44">
        <f t="shared" si="2"/>
        <v>210233.21890303405</v>
      </c>
      <c r="T55" s="45">
        <f t="shared" si="6"/>
        <v>9536917.6557399984</v>
      </c>
      <c r="U55" s="44">
        <f t="shared" si="14"/>
        <v>0</v>
      </c>
      <c r="V55" s="45">
        <f t="shared" si="7"/>
        <v>0</v>
      </c>
      <c r="W55" s="44">
        <f t="shared" si="15"/>
        <v>234920</v>
      </c>
      <c r="X55" s="45">
        <f t="shared" si="8"/>
        <v>17271.775825630437</v>
      </c>
      <c r="Y55" s="44">
        <f t="shared" si="16"/>
        <v>9554189.4315656293</v>
      </c>
      <c r="Z55" s="46">
        <f t="shared" si="10"/>
        <v>9554.18943156563</v>
      </c>
      <c r="AA55" s="47">
        <f t="shared" si="11"/>
        <v>286625.68294696888</v>
      </c>
    </row>
    <row r="56" spans="1:27" ht="14.25" x14ac:dyDescent="0.2">
      <c r="A56" s="15" t="s">
        <v>65</v>
      </c>
      <c r="B56" s="16">
        <v>1143040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6"/>
      <c r="N56" s="31">
        <v>75007.770454893194</v>
      </c>
      <c r="O56" s="42"/>
      <c r="P56" s="44">
        <f t="shared" si="12"/>
        <v>1218047.7704548931</v>
      </c>
      <c r="Q56" s="44">
        <f t="shared" si="13"/>
        <v>0</v>
      </c>
      <c r="R56" s="44">
        <f t="shared" si="5"/>
        <v>1218047.7704548931</v>
      </c>
      <c r="S56" s="44">
        <f t="shared" si="2"/>
        <v>26271.687681224514</v>
      </c>
      <c r="T56" s="45">
        <f t="shared" si="6"/>
        <v>1191776.0827736687</v>
      </c>
      <c r="U56" s="44">
        <f t="shared" si="14"/>
        <v>0</v>
      </c>
      <c r="V56" s="45">
        <f t="shared" si="7"/>
        <v>0</v>
      </c>
      <c r="W56" s="44">
        <f t="shared" si="15"/>
        <v>0</v>
      </c>
      <c r="X56" s="45">
        <f t="shared" si="8"/>
        <v>0</v>
      </c>
      <c r="Y56" s="44">
        <f t="shared" si="16"/>
        <v>1191776.0827736687</v>
      </c>
      <c r="Z56" s="46">
        <f t="shared" si="10"/>
        <v>1191.7760827736688</v>
      </c>
      <c r="AA56" s="47">
        <f t="shared" si="11"/>
        <v>35753.282483210067</v>
      </c>
    </row>
    <row r="57" spans="1:27" ht="25.5" x14ac:dyDescent="0.2">
      <c r="A57" s="15" t="s">
        <v>66</v>
      </c>
      <c r="B57" s="16">
        <v>5260680</v>
      </c>
      <c r="C57" s="17">
        <v>0</v>
      </c>
      <c r="D57" s="17">
        <v>6910</v>
      </c>
      <c r="E57" s="17">
        <v>0</v>
      </c>
      <c r="F57" s="17">
        <v>0</v>
      </c>
      <c r="G57" s="17">
        <v>0</v>
      </c>
      <c r="H57" s="17">
        <v>97810</v>
      </c>
      <c r="I57" s="17">
        <v>38600</v>
      </c>
      <c r="J57" s="17">
        <v>0</v>
      </c>
      <c r="K57" s="17">
        <v>385250</v>
      </c>
      <c r="L57" s="17">
        <v>4676</v>
      </c>
      <c r="M57" s="16"/>
      <c r="N57" s="31">
        <v>147593.68929152185</v>
      </c>
      <c r="O57" s="42"/>
      <c r="P57" s="44">
        <f t="shared" si="12"/>
        <v>5415183.6892915219</v>
      </c>
      <c r="Q57" s="44">
        <f t="shared" si="13"/>
        <v>385250</v>
      </c>
      <c r="R57" s="44">
        <f t="shared" si="5"/>
        <v>5800433.6892915219</v>
      </c>
      <c r="S57" s="44">
        <f t="shared" si="2"/>
        <v>125107.72237102744</v>
      </c>
      <c r="T57" s="45">
        <f t="shared" si="6"/>
        <v>5675325.9669204941</v>
      </c>
      <c r="U57" s="44">
        <f t="shared" si="14"/>
        <v>38600</v>
      </c>
      <c r="V57" s="45">
        <f t="shared" si="7"/>
        <v>9239.5933242032443</v>
      </c>
      <c r="W57" s="44">
        <f t="shared" si="15"/>
        <v>97810</v>
      </c>
      <c r="X57" s="45">
        <f t="shared" si="8"/>
        <v>7191.1816512213227</v>
      </c>
      <c r="Y57" s="44">
        <f t="shared" si="16"/>
        <v>5691756.7418959187</v>
      </c>
      <c r="Z57" s="46">
        <f t="shared" si="10"/>
        <v>5691.7567418959188</v>
      </c>
      <c r="AA57" s="47">
        <f t="shared" si="11"/>
        <v>170752.70225687756</v>
      </c>
    </row>
    <row r="58" spans="1:27" ht="14.25" x14ac:dyDescent="0.2">
      <c r="A58" s="15" t="s">
        <v>67</v>
      </c>
      <c r="B58" s="16">
        <v>1363580</v>
      </c>
      <c r="C58" s="17">
        <v>0</v>
      </c>
      <c r="D58" s="17">
        <v>1230920</v>
      </c>
      <c r="E58" s="17">
        <v>7817550</v>
      </c>
      <c r="F58" s="17">
        <v>0</v>
      </c>
      <c r="G58" s="17">
        <v>223140</v>
      </c>
      <c r="H58" s="17">
        <v>0</v>
      </c>
      <c r="I58" s="17">
        <v>76200</v>
      </c>
      <c r="J58" s="17">
        <v>0</v>
      </c>
      <c r="K58" s="17">
        <v>0</v>
      </c>
      <c r="L58" s="17">
        <v>0</v>
      </c>
      <c r="M58" s="16"/>
      <c r="N58" s="31">
        <v>111000.44287036711</v>
      </c>
      <c r="O58" s="42"/>
      <c r="P58" s="44">
        <f t="shared" si="12"/>
        <v>10523050.442870367</v>
      </c>
      <c r="Q58" s="44">
        <f t="shared" si="13"/>
        <v>223140</v>
      </c>
      <c r="R58" s="44">
        <f t="shared" si="5"/>
        <v>10746190.442870367</v>
      </c>
      <c r="S58" s="44">
        <f t="shared" si="2"/>
        <v>231781.18783684022</v>
      </c>
      <c r="T58" s="45">
        <f t="shared" si="6"/>
        <v>10514409.255033527</v>
      </c>
      <c r="U58" s="44">
        <f t="shared" si="14"/>
        <v>76200</v>
      </c>
      <c r="V58" s="45">
        <f t="shared" si="7"/>
        <v>18239.818945706924</v>
      </c>
      <c r="W58" s="44">
        <f t="shared" si="15"/>
        <v>0</v>
      </c>
      <c r="X58" s="45">
        <f t="shared" si="8"/>
        <v>0</v>
      </c>
      <c r="Y58" s="44">
        <f t="shared" si="16"/>
        <v>10532649.073979234</v>
      </c>
      <c r="Z58" s="46">
        <f t="shared" si="10"/>
        <v>10532.649073979233</v>
      </c>
      <c r="AA58" s="47">
        <f t="shared" si="11"/>
        <v>315979.472219377</v>
      </c>
    </row>
    <row r="59" spans="1:27" ht="14.25" x14ac:dyDescent="0.2">
      <c r="A59" s="15" t="s">
        <v>68</v>
      </c>
      <c r="B59" s="16">
        <v>9092480</v>
      </c>
      <c r="C59" s="17">
        <v>0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6"/>
      <c r="N59" s="31">
        <v>397496.22081076546</v>
      </c>
      <c r="O59" s="42"/>
      <c r="P59" s="44">
        <f t="shared" si="12"/>
        <v>9489976.2208107654</v>
      </c>
      <c r="Q59" s="44">
        <f t="shared" si="13"/>
        <v>0</v>
      </c>
      <c r="R59" s="44">
        <f t="shared" si="5"/>
        <v>9489976.2208107654</v>
      </c>
      <c r="S59" s="44">
        <f t="shared" si="2"/>
        <v>204686.3000145531</v>
      </c>
      <c r="T59" s="45">
        <f t="shared" si="6"/>
        <v>9285289.9207962118</v>
      </c>
      <c r="U59" s="44">
        <f t="shared" si="14"/>
        <v>0</v>
      </c>
      <c r="V59" s="45">
        <f t="shared" si="7"/>
        <v>0</v>
      </c>
      <c r="W59" s="44">
        <f t="shared" si="15"/>
        <v>0</v>
      </c>
      <c r="X59" s="45">
        <f t="shared" si="8"/>
        <v>0</v>
      </c>
      <c r="Y59" s="44">
        <f t="shared" si="16"/>
        <v>9285289.9207962118</v>
      </c>
      <c r="Z59" s="46">
        <f t="shared" si="10"/>
        <v>9285.2899207962109</v>
      </c>
      <c r="AA59" s="47">
        <f t="shared" si="11"/>
        <v>278558.69762388634</v>
      </c>
    </row>
    <row r="60" spans="1:27" ht="25.5" x14ac:dyDescent="0.2">
      <c r="A60" s="15" t="s">
        <v>69</v>
      </c>
      <c r="B60" s="16">
        <v>10473100</v>
      </c>
      <c r="C60" s="17">
        <v>0</v>
      </c>
      <c r="D60" s="17">
        <v>844550</v>
      </c>
      <c r="E60" s="17">
        <v>30020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6"/>
      <c r="N60" s="31">
        <v>444678.20608137973</v>
      </c>
      <c r="O60" s="42"/>
      <c r="P60" s="44">
        <f t="shared" si="12"/>
        <v>11792348.206081379</v>
      </c>
      <c r="Q60" s="44">
        <f t="shared" si="13"/>
        <v>0</v>
      </c>
      <c r="R60" s="44">
        <f t="shared" si="5"/>
        <v>11792348.206081379</v>
      </c>
      <c r="S60" s="44">
        <f t="shared" si="2"/>
        <v>254345.43423754076</v>
      </c>
      <c r="T60" s="45">
        <f t="shared" si="6"/>
        <v>11538002.771843838</v>
      </c>
      <c r="U60" s="44">
        <f t="shared" si="14"/>
        <v>0</v>
      </c>
      <c r="V60" s="45">
        <f t="shared" si="7"/>
        <v>0</v>
      </c>
      <c r="W60" s="44">
        <f t="shared" si="15"/>
        <v>0</v>
      </c>
      <c r="X60" s="45">
        <f t="shared" si="8"/>
        <v>0</v>
      </c>
      <c r="Y60" s="44">
        <f t="shared" si="16"/>
        <v>11538002.771843838</v>
      </c>
      <c r="Z60" s="46">
        <f t="shared" si="10"/>
        <v>11538.002771843838</v>
      </c>
      <c r="AA60" s="47">
        <f t="shared" si="11"/>
        <v>346140.08315531514</v>
      </c>
    </row>
    <row r="61" spans="1:27" ht="14.25" x14ac:dyDescent="0.2">
      <c r="A61" s="15" t="s">
        <v>70</v>
      </c>
      <c r="B61" s="16">
        <v>849340</v>
      </c>
      <c r="C61" s="17">
        <v>0</v>
      </c>
      <c r="D61" s="17">
        <v>16100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6"/>
      <c r="N61" s="31">
        <v>0</v>
      </c>
      <c r="O61" s="42"/>
      <c r="P61" s="44">
        <f t="shared" si="12"/>
        <v>865440</v>
      </c>
      <c r="Q61" s="44">
        <f t="shared" si="13"/>
        <v>0</v>
      </c>
      <c r="R61" s="44">
        <f t="shared" si="5"/>
        <v>865440</v>
      </c>
      <c r="S61" s="44">
        <f t="shared" si="2"/>
        <v>18666.40203967347</v>
      </c>
      <c r="T61" s="45">
        <f t="shared" si="6"/>
        <v>846773.59796032659</v>
      </c>
      <c r="U61" s="44">
        <f t="shared" si="14"/>
        <v>0</v>
      </c>
      <c r="V61" s="45">
        <f t="shared" si="7"/>
        <v>0</v>
      </c>
      <c r="W61" s="44">
        <f t="shared" si="15"/>
        <v>0</v>
      </c>
      <c r="X61" s="45">
        <f t="shared" si="8"/>
        <v>0</v>
      </c>
      <c r="Y61" s="44">
        <f t="shared" si="16"/>
        <v>846773.59796032659</v>
      </c>
      <c r="Z61" s="46">
        <f t="shared" si="10"/>
        <v>846.77359796032658</v>
      </c>
      <c r="AA61" s="47">
        <f t="shared" si="11"/>
        <v>25403.207938809799</v>
      </c>
    </row>
    <row r="62" spans="1:27" ht="14.25" x14ac:dyDescent="0.2">
      <c r="A62" s="15" t="s">
        <v>71</v>
      </c>
      <c r="B62" s="16">
        <v>1184200</v>
      </c>
      <c r="C62" s="17">
        <v>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6"/>
      <c r="N62" s="31">
        <v>5385.2315878091113</v>
      </c>
      <c r="O62" s="42"/>
      <c r="P62" s="44">
        <f t="shared" si="12"/>
        <v>1189585.231587809</v>
      </c>
      <c r="Q62" s="44">
        <f t="shared" si="13"/>
        <v>0</v>
      </c>
      <c r="R62" s="44">
        <f t="shared" si="5"/>
        <v>1189585.231587809</v>
      </c>
      <c r="S62" s="44">
        <f t="shared" si="2"/>
        <v>25657.788169342901</v>
      </c>
      <c r="T62" s="45">
        <f t="shared" si="6"/>
        <v>1163927.4434184663</v>
      </c>
      <c r="U62" s="44">
        <f t="shared" si="14"/>
        <v>0</v>
      </c>
      <c r="V62" s="45">
        <f t="shared" si="7"/>
        <v>0</v>
      </c>
      <c r="W62" s="44">
        <f t="shared" si="15"/>
        <v>0</v>
      </c>
      <c r="X62" s="45">
        <f t="shared" si="8"/>
        <v>0</v>
      </c>
      <c r="Y62" s="44">
        <f t="shared" si="16"/>
        <v>1163927.4434184663</v>
      </c>
      <c r="Z62" s="46">
        <f t="shared" si="10"/>
        <v>1163.9274434184663</v>
      </c>
      <c r="AA62" s="47">
        <f t="shared" si="11"/>
        <v>34917.823302553988</v>
      </c>
    </row>
    <row r="63" spans="1:27" ht="14.25" x14ac:dyDescent="0.2">
      <c r="A63" s="15" t="s">
        <v>72</v>
      </c>
      <c r="B63" s="16">
        <v>0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6"/>
      <c r="N63" s="31">
        <v>0</v>
      </c>
      <c r="O63" s="42"/>
      <c r="P63" s="44">
        <f t="shared" si="12"/>
        <v>0</v>
      </c>
      <c r="Q63" s="44">
        <f t="shared" si="13"/>
        <v>0</v>
      </c>
      <c r="R63" s="44">
        <f t="shared" si="5"/>
        <v>0</v>
      </c>
      <c r="S63" s="44">
        <f t="shared" si="2"/>
        <v>0</v>
      </c>
      <c r="T63" s="45">
        <f t="shared" si="6"/>
        <v>0</v>
      </c>
      <c r="U63" s="44">
        <f t="shared" si="14"/>
        <v>0</v>
      </c>
      <c r="V63" s="45">
        <f t="shared" si="7"/>
        <v>0</v>
      </c>
      <c r="W63" s="44">
        <f t="shared" si="15"/>
        <v>0</v>
      </c>
      <c r="X63" s="45">
        <f t="shared" si="8"/>
        <v>0</v>
      </c>
      <c r="Y63" s="44">
        <f t="shared" si="16"/>
        <v>0</v>
      </c>
      <c r="Z63" s="46">
        <f t="shared" si="10"/>
        <v>0</v>
      </c>
      <c r="AA63" s="47">
        <f t="shared" si="11"/>
        <v>0</v>
      </c>
    </row>
    <row r="64" spans="1:27" ht="25.5" x14ac:dyDescent="0.2">
      <c r="A64" s="15" t="s">
        <v>73</v>
      </c>
      <c r="B64" s="16">
        <v>8085860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98930</v>
      </c>
      <c r="I64" s="17">
        <v>35830</v>
      </c>
      <c r="J64" s="17">
        <v>0</v>
      </c>
      <c r="K64" s="17">
        <v>0</v>
      </c>
      <c r="L64" s="17">
        <v>3712</v>
      </c>
      <c r="M64" s="16"/>
      <c r="N64" s="31">
        <v>349031.72913766996</v>
      </c>
      <c r="O64" s="42"/>
      <c r="P64" s="44">
        <f t="shared" si="12"/>
        <v>8434891.7291376702</v>
      </c>
      <c r="Q64" s="44">
        <f t="shared" si="13"/>
        <v>0</v>
      </c>
      <c r="R64" s="44">
        <f t="shared" si="5"/>
        <v>8434891.7291376702</v>
      </c>
      <c r="S64" s="44">
        <f t="shared" si="2"/>
        <v>181929.515826863</v>
      </c>
      <c r="T64" s="45">
        <f t="shared" si="6"/>
        <v>8252962.213310807</v>
      </c>
      <c r="U64" s="44">
        <f t="shared" si="14"/>
        <v>35830</v>
      </c>
      <c r="V64" s="45">
        <f t="shared" si="7"/>
        <v>8576.5447877254483</v>
      </c>
      <c r="W64" s="44">
        <f t="shared" si="15"/>
        <v>98930</v>
      </c>
      <c r="X64" s="45">
        <f t="shared" si="8"/>
        <v>7273.5262320348165</v>
      </c>
      <c r="Y64" s="44">
        <f t="shared" si="16"/>
        <v>8268812.2843305673</v>
      </c>
      <c r="Z64" s="46">
        <f t="shared" si="10"/>
        <v>8268.8122843305682</v>
      </c>
      <c r="AA64" s="47">
        <f t="shared" si="11"/>
        <v>248064.36852991703</v>
      </c>
    </row>
    <row r="65" spans="1:27" ht="14.25" x14ac:dyDescent="0.2">
      <c r="A65" s="15" t="s">
        <v>74</v>
      </c>
      <c r="B65" s="16">
        <v>3968690</v>
      </c>
      <c r="C65" s="17">
        <v>0</v>
      </c>
      <c r="D65" s="17">
        <v>0</v>
      </c>
      <c r="E65" s="17">
        <v>0</v>
      </c>
      <c r="F65" s="17">
        <v>0</v>
      </c>
      <c r="G65" s="17">
        <v>2702140</v>
      </c>
      <c r="H65" s="17">
        <v>1121780</v>
      </c>
      <c r="I65" s="17">
        <v>0</v>
      </c>
      <c r="J65" s="17">
        <v>0</v>
      </c>
      <c r="K65" s="17">
        <v>0</v>
      </c>
      <c r="L65" s="17">
        <v>6037</v>
      </c>
      <c r="M65" s="16"/>
      <c r="N65" s="31">
        <v>517943.80015744671</v>
      </c>
      <c r="O65" s="42"/>
      <c r="P65" s="44">
        <f t="shared" si="12"/>
        <v>4486633.8001574464</v>
      </c>
      <c r="Q65" s="44">
        <f t="shared" si="13"/>
        <v>2702140</v>
      </c>
      <c r="R65" s="44">
        <f t="shared" si="5"/>
        <v>7188773.8001574464</v>
      </c>
      <c r="S65" s="44">
        <f t="shared" si="2"/>
        <v>155052.39176142792</v>
      </c>
      <c r="T65" s="45">
        <f t="shared" si="6"/>
        <v>7033721.4083960187</v>
      </c>
      <c r="U65" s="44">
        <f t="shared" si="14"/>
        <v>0</v>
      </c>
      <c r="V65" s="45">
        <f t="shared" si="7"/>
        <v>0</v>
      </c>
      <c r="W65" s="44">
        <f t="shared" si="15"/>
        <v>1121780</v>
      </c>
      <c r="X65" s="45">
        <f t="shared" si="8"/>
        <v>82475.449879430074</v>
      </c>
      <c r="Y65" s="44">
        <f t="shared" si="16"/>
        <v>7116196.8582754489</v>
      </c>
      <c r="Z65" s="46">
        <f t="shared" si="10"/>
        <v>7116.1968582754489</v>
      </c>
      <c r="AA65" s="47">
        <f t="shared" si="11"/>
        <v>213485.90574826347</v>
      </c>
    </row>
    <row r="66" spans="1:27" ht="14.25" x14ac:dyDescent="0.2">
      <c r="A66" s="15" t="s">
        <v>75</v>
      </c>
      <c r="B66" s="16">
        <v>14836960</v>
      </c>
      <c r="C66" s="17">
        <v>757110</v>
      </c>
      <c r="D66" s="17">
        <v>0</v>
      </c>
      <c r="E66" s="17">
        <v>0</v>
      </c>
      <c r="F66" s="17">
        <v>0</v>
      </c>
      <c r="G66" s="17">
        <v>1961090</v>
      </c>
      <c r="H66" s="17">
        <v>361300</v>
      </c>
      <c r="I66" s="17">
        <v>0</v>
      </c>
      <c r="J66" s="17">
        <v>0</v>
      </c>
      <c r="K66" s="17">
        <v>0</v>
      </c>
      <c r="L66" s="17">
        <v>0</v>
      </c>
      <c r="M66" s="16"/>
      <c r="N66" s="31">
        <v>334970.80740648683</v>
      </c>
      <c r="O66" s="42"/>
      <c r="P66" s="44">
        <f t="shared" si="12"/>
        <v>15929040.807406487</v>
      </c>
      <c r="Q66" s="44">
        <f t="shared" si="13"/>
        <v>1961090</v>
      </c>
      <c r="R66" s="44">
        <f t="shared" si="5"/>
        <v>17890130.807406485</v>
      </c>
      <c r="S66" s="44">
        <f t="shared" si="2"/>
        <v>385866.58138449537</v>
      </c>
      <c r="T66" s="45">
        <f t="shared" si="6"/>
        <v>17504264.22602199</v>
      </c>
      <c r="U66" s="44">
        <f t="shared" si="14"/>
        <v>0</v>
      </c>
      <c r="V66" s="45">
        <f t="shared" si="7"/>
        <v>0</v>
      </c>
      <c r="W66" s="44">
        <f t="shared" si="15"/>
        <v>361300</v>
      </c>
      <c r="X66" s="45">
        <f t="shared" si="8"/>
        <v>26563.479507067415</v>
      </c>
      <c r="Y66" s="44">
        <f t="shared" si="16"/>
        <v>17530827.705529056</v>
      </c>
      <c r="Z66" s="46">
        <f t="shared" si="10"/>
        <v>17530.827705529056</v>
      </c>
      <c r="AA66" s="47">
        <f t="shared" si="11"/>
        <v>525924.8311658717</v>
      </c>
    </row>
    <row r="67" spans="1:27" ht="14.25" x14ac:dyDescent="0.2">
      <c r="A67" s="15" t="s">
        <v>76</v>
      </c>
      <c r="B67" s="16">
        <v>3977460</v>
      </c>
      <c r="C67" s="17">
        <v>0</v>
      </c>
      <c r="D67" s="17">
        <v>0</v>
      </c>
      <c r="E67" s="17">
        <v>2609130</v>
      </c>
      <c r="F67" s="17">
        <v>0</v>
      </c>
      <c r="G67" s="17">
        <v>2337890</v>
      </c>
      <c r="H67" s="17">
        <v>277040</v>
      </c>
      <c r="I67" s="17">
        <v>127770</v>
      </c>
      <c r="J67" s="17">
        <v>0</v>
      </c>
      <c r="K67" s="17">
        <v>0</v>
      </c>
      <c r="L67" s="17">
        <v>11554</v>
      </c>
      <c r="M67" s="16"/>
      <c r="N67" s="31">
        <v>503692.01104145462</v>
      </c>
      <c r="O67" s="42"/>
      <c r="P67" s="44">
        <f t="shared" si="12"/>
        <v>7090282.011041455</v>
      </c>
      <c r="Q67" s="44">
        <f t="shared" si="13"/>
        <v>2337890</v>
      </c>
      <c r="R67" s="44">
        <f t="shared" si="5"/>
        <v>9428172.011041455</v>
      </c>
      <c r="S67" s="44">
        <f t="shared" si="2"/>
        <v>203353.26453283482</v>
      </c>
      <c r="T67" s="45">
        <f t="shared" si="6"/>
        <v>9224818.7465086207</v>
      </c>
      <c r="U67" s="44">
        <f t="shared" si="14"/>
        <v>127770</v>
      </c>
      <c r="V67" s="45">
        <f t="shared" si="7"/>
        <v>30584.011373923538</v>
      </c>
      <c r="W67" s="44">
        <f t="shared" si="15"/>
        <v>277040</v>
      </c>
      <c r="X67" s="45">
        <f t="shared" si="8"/>
        <v>20368.520239795063</v>
      </c>
      <c r="Y67" s="44">
        <f t="shared" si="16"/>
        <v>9275771.2781223394</v>
      </c>
      <c r="Z67" s="46">
        <f t="shared" si="10"/>
        <v>9275.7712781223399</v>
      </c>
      <c r="AA67" s="47">
        <f t="shared" si="11"/>
        <v>278273.13834367017</v>
      </c>
    </row>
    <row r="68" spans="1:27" ht="14.25" x14ac:dyDescent="0.2">
      <c r="A68" s="15" t="s">
        <v>77</v>
      </c>
      <c r="B68" s="16">
        <v>11212300</v>
      </c>
      <c r="C68" s="17">
        <v>0</v>
      </c>
      <c r="D68" s="17">
        <v>0</v>
      </c>
      <c r="E68" s="17">
        <v>0</v>
      </c>
      <c r="F68" s="17">
        <v>0</v>
      </c>
      <c r="G68" s="17">
        <v>2424580</v>
      </c>
      <c r="H68" s="17">
        <v>178330</v>
      </c>
      <c r="I68" s="17">
        <v>598410</v>
      </c>
      <c r="J68" s="17">
        <v>0</v>
      </c>
      <c r="K68" s="17">
        <v>0</v>
      </c>
      <c r="L68" s="17">
        <v>399</v>
      </c>
      <c r="M68" s="16"/>
      <c r="N68" s="31">
        <v>1115895.9644995441</v>
      </c>
      <c r="O68" s="42"/>
      <c r="P68" s="44">
        <f t="shared" si="12"/>
        <v>12328195.964499544</v>
      </c>
      <c r="Q68" s="44">
        <f t="shared" si="13"/>
        <v>2424580</v>
      </c>
      <c r="R68" s="44">
        <f t="shared" si="5"/>
        <v>14752775.964499544</v>
      </c>
      <c r="S68" s="44">
        <f t="shared" ref="S68" si="17">$Q$74*R68/$R$70</f>
        <v>318197.96560660482</v>
      </c>
      <c r="T68" s="45">
        <f t="shared" si="6"/>
        <v>14434577.998892939</v>
      </c>
      <c r="U68" s="44">
        <f t="shared" si="14"/>
        <v>598410</v>
      </c>
      <c r="V68" s="45">
        <f t="shared" si="7"/>
        <v>143240.02697244726</v>
      </c>
      <c r="W68" s="44">
        <f t="shared" si="15"/>
        <v>178330</v>
      </c>
      <c r="X68" s="45">
        <f t="shared" si="8"/>
        <v>13111.168836134326</v>
      </c>
      <c r="Y68" s="44">
        <f t="shared" ref="Y68:Y69" si="18">T68+V68+X68</f>
        <v>14590929.194701519</v>
      </c>
      <c r="Z68" s="46">
        <f t="shared" si="10"/>
        <v>14590.929194701519</v>
      </c>
      <c r="AA68" s="47">
        <f t="shared" si="11"/>
        <v>437727.87584104558</v>
      </c>
    </row>
    <row r="69" spans="1:27" ht="14.25" x14ac:dyDescent="0.2">
      <c r="A69" s="15" t="s">
        <v>78</v>
      </c>
      <c r="B69" s="16">
        <v>8464950</v>
      </c>
      <c r="C69" s="17">
        <v>427640</v>
      </c>
      <c r="D69" s="17">
        <v>331940</v>
      </c>
      <c r="E69" s="17">
        <v>0</v>
      </c>
      <c r="F69" s="17">
        <v>0</v>
      </c>
      <c r="G69" s="17">
        <v>0</v>
      </c>
      <c r="H69" s="17">
        <v>32710</v>
      </c>
      <c r="I69" s="17">
        <v>187070</v>
      </c>
      <c r="J69" s="17">
        <v>0</v>
      </c>
      <c r="K69" s="17">
        <v>0</v>
      </c>
      <c r="L69" s="17">
        <v>0</v>
      </c>
      <c r="M69" s="16"/>
      <c r="N69" s="31">
        <v>0</v>
      </c>
      <c r="O69" s="42"/>
      <c r="P69" s="44">
        <f t="shared" si="12"/>
        <v>9224530</v>
      </c>
      <c r="Q69" s="44">
        <f t="shared" si="13"/>
        <v>0</v>
      </c>
      <c r="R69" s="44">
        <f t="shared" ref="R69" si="19">P69+Q69</f>
        <v>9224530</v>
      </c>
      <c r="S69" s="44">
        <f>$Q$74*R69/$R$70</f>
        <v>198960.97431021117</v>
      </c>
      <c r="T69" s="45">
        <f t="shared" ref="T69" si="20">R69-S69</f>
        <v>9025569.0256897882</v>
      </c>
      <c r="U69" s="44">
        <f t="shared" si="14"/>
        <v>187070</v>
      </c>
      <c r="V69" s="45">
        <f t="shared" ref="V69" si="21">U69*$U$72/$U$70</f>
        <v>44778.516144007801</v>
      </c>
      <c r="W69" s="44">
        <f t="shared" si="15"/>
        <v>32710</v>
      </c>
      <c r="X69" s="45">
        <f t="shared" ref="X69" si="22">W69*$W$72/$W$70</f>
        <v>2404.9028914369642</v>
      </c>
      <c r="Y69" s="44">
        <f t="shared" si="18"/>
        <v>9072752.4447252322</v>
      </c>
      <c r="Z69" s="46">
        <f t="shared" ref="Z69" si="23">Y69/1000</f>
        <v>9072.7524447252326</v>
      </c>
      <c r="AA69" s="47">
        <f t="shared" ref="AA69" si="24">Z69*30</f>
        <v>272182.573341757</v>
      </c>
    </row>
    <row r="70" spans="1:27" ht="25.5" x14ac:dyDescent="0.2">
      <c r="A70" s="20" t="s">
        <v>79</v>
      </c>
      <c r="B70" s="21">
        <f>SUM(B4:B69)</f>
        <v>608841769</v>
      </c>
      <c r="C70" s="21">
        <f t="shared" ref="C70:L70" si="25">SUM(C4:C69)</f>
        <v>10770240</v>
      </c>
      <c r="D70" s="21">
        <f>SUM(D4:D69)</f>
        <v>6950410</v>
      </c>
      <c r="E70" s="21">
        <f>SUM(E4:E69)</f>
        <v>90545870</v>
      </c>
      <c r="F70" s="22">
        <f t="shared" si="25"/>
        <v>5937920</v>
      </c>
      <c r="G70" s="23">
        <f t="shared" si="25"/>
        <v>127320960</v>
      </c>
      <c r="H70" s="23">
        <f t="shared" si="25"/>
        <v>15169620</v>
      </c>
      <c r="I70" s="23">
        <f t="shared" si="25"/>
        <v>10203330</v>
      </c>
      <c r="J70" s="23">
        <f t="shared" si="25"/>
        <v>566920</v>
      </c>
      <c r="K70" s="23">
        <f t="shared" si="25"/>
        <v>4027780</v>
      </c>
      <c r="L70" s="23">
        <f t="shared" si="25"/>
        <v>217870</v>
      </c>
      <c r="M70" s="24"/>
      <c r="N70" s="23">
        <f>SUM(N4:N69)</f>
        <v>37546375.580879986</v>
      </c>
      <c r="O70" s="43">
        <f>SUM(O4:O69)</f>
        <v>0</v>
      </c>
      <c r="P70" s="44">
        <f>SUM(P4:P69)</f>
        <v>760592584.58088005</v>
      </c>
      <c r="Q70" s="44">
        <f>SUM(Q4:Q69)</f>
        <v>131348740</v>
      </c>
      <c r="R70" s="44">
        <f>SUM(R4:R69)</f>
        <v>891941324.58088005</v>
      </c>
      <c r="S70" s="44">
        <f t="shared" ref="S70:Y70" si="26">SUM(S4:S69)</f>
        <v>19238000.739999995</v>
      </c>
      <c r="T70" s="45">
        <f t="shared" si="26"/>
        <v>872703323.84087968</v>
      </c>
      <c r="U70" s="44">
        <f t="shared" si="26"/>
        <v>10770250</v>
      </c>
      <c r="V70" s="45">
        <f>SUM(V4:V69)</f>
        <v>2578049.9999999995</v>
      </c>
      <c r="W70" s="44">
        <f t="shared" si="26"/>
        <v>15169620</v>
      </c>
      <c r="X70" s="45">
        <f t="shared" si="26"/>
        <v>1115300.0000000005</v>
      </c>
      <c r="Y70" s="48">
        <f t="shared" si="26"/>
        <v>876396673.84088027</v>
      </c>
      <c r="Z70" s="46">
        <f>Y70/1000</f>
        <v>876396.67384088028</v>
      </c>
      <c r="AA70" s="46">
        <f>SUM(AA4:AA69)</f>
        <v>26291900.215226397</v>
      </c>
    </row>
    <row r="71" spans="1:27" x14ac:dyDescent="0.2">
      <c r="A71" s="25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P71" s="38"/>
      <c r="Q71" s="44">
        <f>Q70-Q74</f>
        <v>112110739.26000001</v>
      </c>
      <c r="R71" s="44"/>
      <c r="S71" s="38"/>
      <c r="T71" s="39"/>
      <c r="U71" s="36" t="s">
        <v>87</v>
      </c>
      <c r="V71" s="39"/>
      <c r="W71" s="38" t="s">
        <v>87</v>
      </c>
      <c r="X71" s="39"/>
      <c r="Y71" s="38"/>
      <c r="Z71" s="38"/>
      <c r="AA71" s="38"/>
    </row>
    <row r="72" spans="1:27" ht="25.5" x14ac:dyDescent="0.2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P72" s="38"/>
      <c r="Q72" s="38"/>
      <c r="R72" s="38"/>
      <c r="S72" s="38"/>
      <c r="T72" s="39"/>
      <c r="U72" s="44">
        <f>2578.05*1000</f>
        <v>2578050</v>
      </c>
      <c r="V72" s="45"/>
      <c r="W72" s="44">
        <f>1115.3*1000</f>
        <v>1115300</v>
      </c>
      <c r="X72" s="39"/>
      <c r="Y72" s="49" t="s">
        <v>88</v>
      </c>
      <c r="Z72" s="50">
        <f>Z70*30</f>
        <v>26291900.215226408</v>
      </c>
      <c r="AA72" s="38"/>
    </row>
    <row r="73" spans="1:27" x14ac:dyDescent="0.2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P73" s="38"/>
      <c r="Q73" s="38"/>
      <c r="R73" s="44"/>
      <c r="S73" s="38"/>
      <c r="T73" s="39"/>
      <c r="U73" s="38"/>
      <c r="V73" s="39"/>
      <c r="W73" s="38"/>
      <c r="X73" s="39"/>
      <c r="Y73" s="38"/>
      <c r="Z73" s="38"/>
      <c r="AA73" s="38"/>
    </row>
    <row r="74" spans="1:27" ht="25.5" x14ac:dyDescent="0.2">
      <c r="A74" s="27"/>
      <c r="B74" s="27"/>
      <c r="C74" s="27"/>
      <c r="D74" s="27"/>
      <c r="E74" s="27"/>
      <c r="F74" s="27"/>
      <c r="G74" s="27"/>
      <c r="H74" s="27"/>
      <c r="I74" s="30"/>
      <c r="J74" s="27"/>
      <c r="K74" s="27"/>
      <c r="L74" s="27"/>
      <c r="M74" s="27"/>
      <c r="N74" s="27"/>
      <c r="P74" s="36" t="s">
        <v>89</v>
      </c>
      <c r="Q74" s="44">
        <v>19238000.739999998</v>
      </c>
      <c r="R74" s="38"/>
      <c r="S74" s="38"/>
      <c r="T74" s="39"/>
      <c r="U74" s="38"/>
      <c r="V74" s="39"/>
      <c r="W74" s="38"/>
      <c r="X74" s="39"/>
      <c r="Y74" s="38"/>
      <c r="Z74" s="38"/>
      <c r="AA74" s="38"/>
    </row>
    <row r="75" spans="1:27" x14ac:dyDescent="0.2">
      <c r="I75" s="18"/>
      <c r="P75" s="38"/>
      <c r="Q75" s="38"/>
      <c r="R75" s="44">
        <f>R70-Q74</f>
        <v>872703323.84088004</v>
      </c>
      <c r="S75" s="38"/>
      <c r="T75" s="39"/>
      <c r="U75" s="38"/>
      <c r="V75" s="39"/>
      <c r="W75" s="38"/>
      <c r="X75" s="39"/>
      <c r="Y75" s="38"/>
      <c r="Z75" s="38"/>
      <c r="AA75" s="38"/>
    </row>
    <row r="76" spans="1:27" x14ac:dyDescent="0.2"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</row>
    <row r="77" spans="1:27" x14ac:dyDescent="0.2"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</row>
    <row r="78" spans="1:27" x14ac:dyDescent="0.2"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</row>
    <row r="79" spans="1:27" x14ac:dyDescent="0.2"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</row>
    <row r="80" spans="1:27" x14ac:dyDescent="0.2"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</row>
    <row r="81" spans="16:27" x14ac:dyDescent="0.2"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</row>
    <row r="82" spans="16:27" x14ac:dyDescent="0.2"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</row>
    <row r="83" spans="16:27" x14ac:dyDescent="0.2"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</row>
    <row r="84" spans="16:27" x14ac:dyDescent="0.2"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</row>
    <row r="85" spans="16:27" x14ac:dyDescent="0.2"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</row>
    <row r="86" spans="16:27" x14ac:dyDescent="0.2"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</row>
    <row r="87" spans="16:27" x14ac:dyDescent="0.2"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</row>
    <row r="88" spans="16:27" x14ac:dyDescent="0.2">
      <c r="P88" s="38"/>
      <c r="Q88" s="38"/>
      <c r="R88" s="38"/>
      <c r="S88" s="38"/>
      <c r="T88" s="39"/>
      <c r="U88" s="38"/>
      <c r="V88" s="39"/>
      <c r="W88" s="38"/>
      <c r="X88" s="39"/>
      <c r="Y88" s="38"/>
      <c r="Z88" s="38"/>
      <c r="AA88" s="38"/>
    </row>
    <row r="89" spans="16:27" x14ac:dyDescent="0.2">
      <c r="P89" s="38"/>
      <c r="Q89" s="38"/>
      <c r="R89" s="38"/>
      <c r="S89" s="38"/>
      <c r="T89" s="39"/>
      <c r="U89" s="38"/>
      <c r="V89" s="39"/>
      <c r="W89" s="38"/>
      <c r="X89" s="39"/>
      <c r="Y89" s="38"/>
      <c r="Z89" s="38"/>
      <c r="AA89" s="38"/>
    </row>
  </sheetData>
  <mergeCells count="3">
    <mergeCell ref="A1:N1"/>
    <mergeCell ref="B2:L2"/>
    <mergeCell ref="P2:AA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Σύνολο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ΝΙΚΟΛΑΟΣ ΔΟΥΒΑΛΕΤΑΣ</dc:creator>
  <cp:lastModifiedBy>Καραλιώτας Χρήστος</cp:lastModifiedBy>
  <dcterms:created xsi:type="dcterms:W3CDTF">2025-05-07T09:52:45Z</dcterms:created>
  <dcterms:modified xsi:type="dcterms:W3CDTF">2025-05-26T07:29:26Z</dcterms:modified>
</cp:coreProperties>
</file>