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J:\ΑΝΑΛΥΣΗ ΚΔΑΥ\2024\"/>
    </mc:Choice>
  </mc:AlternateContent>
  <xr:revisionPtr revIDLastSave="0" documentId="13_ncr:1_{68021B8E-B795-4145-B0C4-E72D5A118B00}" xr6:coauthVersionLast="47" xr6:coauthVersionMax="47" xr10:uidLastSave="{00000000-0000-0000-0000-000000000000}"/>
  <bookViews>
    <workbookView xWindow="-120" yWindow="-120" windowWidth="38640" windowHeight="21120" xr2:uid="{EFFFFEDB-1141-4F94-BC1B-110287F24C21}"/>
  </bookViews>
  <sheets>
    <sheet name="Σύνολο 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72" i="1" l="1"/>
  <c r="V72" i="1"/>
  <c r="X4" i="1" l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H70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34" i="1"/>
  <c r="X70" i="1" l="1"/>
  <c r="Y43" i="1" s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R19" i="1" s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R38" i="1" s="1"/>
  <c r="Q39" i="1"/>
  <c r="R39" i="1" s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R58" i="1" s="1"/>
  <c r="Q59" i="1"/>
  <c r="R59" i="1" s="1"/>
  <c r="Q60" i="1"/>
  <c r="Q61" i="1"/>
  <c r="Q62" i="1"/>
  <c r="Q63" i="1"/>
  <c r="Q64" i="1"/>
  <c r="Q65" i="1"/>
  <c r="Q66" i="1"/>
  <c r="Q67" i="1"/>
  <c r="Q68" i="1"/>
  <c r="Q69" i="1"/>
  <c r="Q4" i="1"/>
  <c r="Y49" i="1" l="1"/>
  <c r="Y10" i="1"/>
  <c r="Y51" i="1"/>
  <c r="Y8" i="1"/>
  <c r="Y69" i="1"/>
  <c r="Y50" i="1"/>
  <c r="Y12" i="1"/>
  <c r="R66" i="1"/>
  <c r="R46" i="1"/>
  <c r="R26" i="1"/>
  <c r="R6" i="1"/>
  <c r="Y11" i="1"/>
  <c r="R25" i="1"/>
  <c r="R24" i="1"/>
  <c r="R43" i="1"/>
  <c r="Y9" i="1"/>
  <c r="R62" i="1"/>
  <c r="R42" i="1"/>
  <c r="R22" i="1"/>
  <c r="Y30" i="1"/>
  <c r="Y33" i="1"/>
  <c r="R65" i="1"/>
  <c r="R23" i="1"/>
  <c r="R41" i="1"/>
  <c r="R21" i="1"/>
  <c r="Y34" i="1"/>
  <c r="Y68" i="1"/>
  <c r="Y13" i="1"/>
  <c r="R61" i="1"/>
  <c r="Y31" i="1"/>
  <c r="R45" i="1"/>
  <c r="R44" i="1"/>
  <c r="R63" i="1"/>
  <c r="Y32" i="1"/>
  <c r="R64" i="1"/>
  <c r="Y14" i="1"/>
  <c r="Y67" i="1"/>
  <c r="Y53" i="1"/>
  <c r="R5" i="1"/>
  <c r="Y28" i="1"/>
  <c r="Y37" i="1"/>
  <c r="R40" i="1"/>
  <c r="V70" i="1"/>
  <c r="W34" i="1" s="1"/>
  <c r="W50" i="1"/>
  <c r="W30" i="1"/>
  <c r="W10" i="1"/>
  <c r="Y15" i="1"/>
  <c r="Y55" i="1"/>
  <c r="Y58" i="1"/>
  <c r="W36" i="1"/>
  <c r="W15" i="1"/>
  <c r="W52" i="1"/>
  <c r="R20" i="1"/>
  <c r="R18" i="1"/>
  <c r="W49" i="1"/>
  <c r="W9" i="1"/>
  <c r="Y36" i="1"/>
  <c r="R17" i="1"/>
  <c r="Y16" i="1"/>
  <c r="Y60" i="1"/>
  <c r="R56" i="1"/>
  <c r="Y59" i="1"/>
  <c r="W46" i="1"/>
  <c r="Y62" i="1"/>
  <c r="W25" i="1"/>
  <c r="Y61" i="1"/>
  <c r="R13" i="1"/>
  <c r="Y42" i="1"/>
  <c r="R12" i="1"/>
  <c r="W23" i="1"/>
  <c r="Y22" i="1"/>
  <c r="R51" i="1"/>
  <c r="Y6" i="1"/>
  <c r="R50" i="1"/>
  <c r="R30" i="1"/>
  <c r="R10" i="1"/>
  <c r="W21" i="1"/>
  <c r="Y64" i="1"/>
  <c r="Y5" i="1"/>
  <c r="Y26" i="1"/>
  <c r="Y17" i="1"/>
  <c r="W55" i="1"/>
  <c r="W14" i="1"/>
  <c r="W47" i="1"/>
  <c r="W7" i="1"/>
  <c r="Y41" i="1"/>
  <c r="R35" i="1"/>
  <c r="W6" i="1"/>
  <c r="R54" i="1"/>
  <c r="W45" i="1"/>
  <c r="R53" i="1"/>
  <c r="W24" i="1"/>
  <c r="Y52" i="1"/>
  <c r="R32" i="1"/>
  <c r="Y24" i="1"/>
  <c r="R31" i="1"/>
  <c r="W62" i="1"/>
  <c r="W42" i="1"/>
  <c r="Y44" i="1"/>
  <c r="Y35" i="1"/>
  <c r="R69" i="1"/>
  <c r="R49" i="1"/>
  <c r="R29" i="1"/>
  <c r="R9" i="1"/>
  <c r="W60" i="1"/>
  <c r="W40" i="1"/>
  <c r="W20" i="1"/>
  <c r="Y45" i="1"/>
  <c r="Y25" i="1"/>
  <c r="Y66" i="1"/>
  <c r="Y19" i="1"/>
  <c r="W56" i="1"/>
  <c r="W16" i="1"/>
  <c r="W35" i="1"/>
  <c r="W33" i="1"/>
  <c r="W32" i="1"/>
  <c r="R60" i="1"/>
  <c r="R37" i="1"/>
  <c r="Y18" i="1"/>
  <c r="R16" i="1"/>
  <c r="Y56" i="1"/>
  <c r="R15" i="1"/>
  <c r="W26" i="1"/>
  <c r="Y40" i="1"/>
  <c r="R14" i="1"/>
  <c r="Y38" i="1"/>
  <c r="R33" i="1"/>
  <c r="Y4" i="1"/>
  <c r="R52" i="1"/>
  <c r="W63" i="1"/>
  <c r="Y63" i="1"/>
  <c r="Y23" i="1"/>
  <c r="R4" i="1"/>
  <c r="R68" i="1"/>
  <c r="R48" i="1"/>
  <c r="R28" i="1"/>
  <c r="R8" i="1"/>
  <c r="W39" i="1"/>
  <c r="W19" i="1"/>
  <c r="Y46" i="1"/>
  <c r="Y65" i="1"/>
  <c r="Y47" i="1"/>
  <c r="Y21" i="1"/>
  <c r="W54" i="1"/>
  <c r="W51" i="1"/>
  <c r="W69" i="1"/>
  <c r="W29" i="1"/>
  <c r="Y39" i="1"/>
  <c r="R57" i="1"/>
  <c r="W28" i="1"/>
  <c r="R36" i="1"/>
  <c r="W27" i="1"/>
  <c r="R55" i="1"/>
  <c r="W66" i="1"/>
  <c r="Y57" i="1"/>
  <c r="R34" i="1"/>
  <c r="W5" i="1"/>
  <c r="Y29" i="1"/>
  <c r="W64" i="1"/>
  <c r="Y20" i="1"/>
  <c r="Y54" i="1"/>
  <c r="R67" i="1"/>
  <c r="R47" i="1"/>
  <c r="R27" i="1"/>
  <c r="R7" i="1"/>
  <c r="W58" i="1"/>
  <c r="W38" i="1"/>
  <c r="W18" i="1"/>
  <c r="Y7" i="1"/>
  <c r="Y27" i="1"/>
  <c r="Y48" i="1"/>
  <c r="Q70" i="1"/>
  <c r="Q71" i="1" s="1"/>
  <c r="U25" i="1" s="1"/>
  <c r="P70" i="1"/>
  <c r="R11" i="1"/>
  <c r="G70" i="1"/>
  <c r="F70" i="1"/>
  <c r="E70" i="1"/>
  <c r="D70" i="1"/>
  <c r="C70" i="1"/>
  <c r="B70" i="1"/>
  <c r="N70" i="1"/>
  <c r="L70" i="1"/>
  <c r="J70" i="1"/>
  <c r="I70" i="1"/>
  <c r="U38" i="1" l="1"/>
  <c r="W67" i="1"/>
  <c r="U57" i="1"/>
  <c r="W65" i="1"/>
  <c r="W59" i="1"/>
  <c r="W68" i="1"/>
  <c r="W37" i="1"/>
  <c r="W4" i="1"/>
  <c r="W31" i="1"/>
  <c r="W22" i="1"/>
  <c r="W12" i="1"/>
  <c r="Y70" i="1"/>
  <c r="W17" i="1"/>
  <c r="W43" i="1"/>
  <c r="W41" i="1"/>
  <c r="W11" i="1"/>
  <c r="W13" i="1"/>
  <c r="W44" i="1"/>
  <c r="W57" i="1"/>
  <c r="W61" i="1"/>
  <c r="W8" i="1"/>
  <c r="W53" i="1"/>
  <c r="W48" i="1"/>
  <c r="R70" i="1"/>
  <c r="S11" i="1"/>
  <c r="U37" i="1"/>
  <c r="U18" i="1"/>
  <c r="U62" i="1"/>
  <c r="U35" i="1"/>
  <c r="U39" i="1"/>
  <c r="U55" i="1"/>
  <c r="U16" i="1"/>
  <c r="U43" i="1"/>
  <c r="U58" i="1"/>
  <c r="U41" i="1"/>
  <c r="U42" i="1"/>
  <c r="U20" i="1"/>
  <c r="U61" i="1"/>
  <c r="U64" i="1"/>
  <c r="U60" i="1"/>
  <c r="U6" i="1"/>
  <c r="U46" i="1"/>
  <c r="U63" i="1"/>
  <c r="U5" i="1"/>
  <c r="U45" i="1"/>
  <c r="U19" i="1"/>
  <c r="U40" i="1"/>
  <c r="U22" i="1"/>
  <c r="U36" i="1"/>
  <c r="U44" i="1"/>
  <c r="U59" i="1"/>
  <c r="U65" i="1"/>
  <c r="U23" i="1"/>
  <c r="U21" i="1"/>
  <c r="U26" i="1"/>
  <c r="U15" i="1"/>
  <c r="U24" i="1"/>
  <c r="U56" i="1"/>
  <c r="U32" i="1"/>
  <c r="U33" i="1"/>
  <c r="U29" i="1"/>
  <c r="U12" i="1"/>
  <c r="U34" i="1"/>
  <c r="U51" i="1"/>
  <c r="U54" i="1"/>
  <c r="U4" i="1"/>
  <c r="U9" i="1"/>
  <c r="U31" i="1"/>
  <c r="U69" i="1"/>
  <c r="U30" i="1"/>
  <c r="U49" i="1"/>
  <c r="U50" i="1"/>
  <c r="U11" i="1"/>
  <c r="U13" i="1"/>
  <c r="U14" i="1"/>
  <c r="U7" i="1"/>
  <c r="U27" i="1"/>
  <c r="U47" i="1"/>
  <c r="U67" i="1"/>
  <c r="U8" i="1"/>
  <c r="U28" i="1"/>
  <c r="U48" i="1"/>
  <c r="U68" i="1"/>
  <c r="U10" i="1"/>
  <c r="U53" i="1"/>
  <c r="U52" i="1"/>
  <c r="U17" i="1"/>
  <c r="U66" i="1"/>
  <c r="K70" i="1"/>
  <c r="W70" i="1" l="1"/>
  <c r="S33" i="1"/>
  <c r="T33" i="1" s="1"/>
  <c r="Z33" i="1" s="1"/>
  <c r="AA33" i="1" s="1"/>
  <c r="AB33" i="1" s="1"/>
  <c r="S28" i="1"/>
  <c r="T28" i="1" s="1"/>
  <c r="Z28" i="1" s="1"/>
  <c r="AA28" i="1" s="1"/>
  <c r="AB28" i="1" s="1"/>
  <c r="S4" i="1"/>
  <c r="S37" i="1"/>
  <c r="T37" i="1" s="1"/>
  <c r="Z37" i="1" s="1"/>
  <c r="AA37" i="1" s="1"/>
  <c r="AB37" i="1" s="1"/>
  <c r="S6" i="1"/>
  <c r="T6" i="1" s="1"/>
  <c r="Z6" i="1" s="1"/>
  <c r="AA6" i="1" s="1"/>
  <c r="AB6" i="1" s="1"/>
  <c r="S69" i="1"/>
  <c r="T69" i="1" s="1"/>
  <c r="Z69" i="1" s="1"/>
  <c r="AA69" i="1" s="1"/>
  <c r="AB69" i="1" s="1"/>
  <c r="S8" i="1"/>
  <c r="T8" i="1" s="1"/>
  <c r="Z8" i="1" s="1"/>
  <c r="AA8" i="1" s="1"/>
  <c r="AB8" i="1" s="1"/>
  <c r="S24" i="1"/>
  <c r="T24" i="1" s="1"/>
  <c r="Z24" i="1" s="1"/>
  <c r="AA24" i="1" s="1"/>
  <c r="AB24" i="1" s="1"/>
  <c r="S27" i="1"/>
  <c r="T27" i="1" s="1"/>
  <c r="Z27" i="1" s="1"/>
  <c r="AA27" i="1" s="1"/>
  <c r="AB27" i="1" s="1"/>
  <c r="S66" i="1"/>
  <c r="T66" i="1" s="1"/>
  <c r="Z66" i="1" s="1"/>
  <c r="AA66" i="1" s="1"/>
  <c r="AB66" i="1" s="1"/>
  <c r="S5" i="1"/>
  <c r="T5" i="1" s="1"/>
  <c r="Z5" i="1" s="1"/>
  <c r="AA5" i="1" s="1"/>
  <c r="AB5" i="1" s="1"/>
  <c r="S38" i="1"/>
  <c r="T38" i="1" s="1"/>
  <c r="Z38" i="1" s="1"/>
  <c r="AA38" i="1" s="1"/>
  <c r="AB38" i="1" s="1"/>
  <c r="S20" i="1"/>
  <c r="T20" i="1" s="1"/>
  <c r="Z20" i="1" s="1"/>
  <c r="AA20" i="1" s="1"/>
  <c r="AB20" i="1" s="1"/>
  <c r="S57" i="1"/>
  <c r="T57" i="1" s="1"/>
  <c r="Z57" i="1" s="1"/>
  <c r="AA57" i="1" s="1"/>
  <c r="AB57" i="1" s="1"/>
  <c r="S59" i="1"/>
  <c r="T59" i="1" s="1"/>
  <c r="Z59" i="1" s="1"/>
  <c r="AA59" i="1" s="1"/>
  <c r="AB59" i="1" s="1"/>
  <c r="S17" i="1"/>
  <c r="T17" i="1" s="1"/>
  <c r="Z17" i="1" s="1"/>
  <c r="AA17" i="1" s="1"/>
  <c r="AB17" i="1" s="1"/>
  <c r="S58" i="1"/>
  <c r="T58" i="1" s="1"/>
  <c r="Z58" i="1" s="1"/>
  <c r="AA58" i="1" s="1"/>
  <c r="AB58" i="1" s="1"/>
  <c r="S56" i="1"/>
  <c r="T56" i="1" s="1"/>
  <c r="Z56" i="1" s="1"/>
  <c r="AA56" i="1" s="1"/>
  <c r="AB56" i="1" s="1"/>
  <c r="S41" i="1"/>
  <c r="T41" i="1" s="1"/>
  <c r="Z41" i="1" s="1"/>
  <c r="AA41" i="1" s="1"/>
  <c r="AB41" i="1" s="1"/>
  <c r="S39" i="1"/>
  <c r="T39" i="1" s="1"/>
  <c r="Z39" i="1" s="1"/>
  <c r="AA39" i="1" s="1"/>
  <c r="AB39" i="1" s="1"/>
  <c r="S13" i="1"/>
  <c r="T13" i="1" s="1"/>
  <c r="Z13" i="1" s="1"/>
  <c r="AA13" i="1" s="1"/>
  <c r="AB13" i="1" s="1"/>
  <c r="S35" i="1"/>
  <c r="T35" i="1" s="1"/>
  <c r="Z35" i="1" s="1"/>
  <c r="AA35" i="1" s="1"/>
  <c r="AB35" i="1" s="1"/>
  <c r="S31" i="1"/>
  <c r="T31" i="1" s="1"/>
  <c r="Z31" i="1" s="1"/>
  <c r="AA31" i="1" s="1"/>
  <c r="AB31" i="1" s="1"/>
  <c r="S40" i="1"/>
  <c r="T40" i="1" s="1"/>
  <c r="Z40" i="1" s="1"/>
  <c r="AA40" i="1" s="1"/>
  <c r="AB40" i="1" s="1"/>
  <c r="S53" i="1"/>
  <c r="T53" i="1" s="1"/>
  <c r="Z53" i="1" s="1"/>
  <c r="AA53" i="1" s="1"/>
  <c r="AB53" i="1" s="1"/>
  <c r="S29" i="1"/>
  <c r="T29" i="1" s="1"/>
  <c r="Z29" i="1" s="1"/>
  <c r="AA29" i="1" s="1"/>
  <c r="AB29" i="1" s="1"/>
  <c r="S18" i="1"/>
  <c r="T18" i="1" s="1"/>
  <c r="Z18" i="1" s="1"/>
  <c r="AA18" i="1" s="1"/>
  <c r="AB18" i="1" s="1"/>
  <c r="S32" i="1"/>
  <c r="T32" i="1" s="1"/>
  <c r="Z32" i="1" s="1"/>
  <c r="AA32" i="1" s="1"/>
  <c r="AB32" i="1" s="1"/>
  <c r="S67" i="1"/>
  <c r="T67" i="1" s="1"/>
  <c r="Z67" i="1" s="1"/>
  <c r="AA67" i="1" s="1"/>
  <c r="AB67" i="1" s="1"/>
  <c r="S10" i="1"/>
  <c r="T10" i="1" s="1"/>
  <c r="Z10" i="1" s="1"/>
  <c r="AA10" i="1" s="1"/>
  <c r="AB10" i="1" s="1"/>
  <c r="S36" i="1"/>
  <c r="T36" i="1" s="1"/>
  <c r="Z36" i="1" s="1"/>
  <c r="AA36" i="1" s="1"/>
  <c r="AB36" i="1" s="1"/>
  <c r="S68" i="1"/>
  <c r="T68" i="1" s="1"/>
  <c r="Z68" i="1" s="1"/>
  <c r="AA68" i="1" s="1"/>
  <c r="AB68" i="1" s="1"/>
  <c r="S34" i="1"/>
  <c r="T34" i="1" s="1"/>
  <c r="Z34" i="1" s="1"/>
  <c r="AA34" i="1" s="1"/>
  <c r="AB34" i="1" s="1"/>
  <c r="S25" i="1"/>
  <c r="T25" i="1" s="1"/>
  <c r="Z25" i="1" s="1"/>
  <c r="AA25" i="1" s="1"/>
  <c r="AB25" i="1" s="1"/>
  <c r="S14" i="1"/>
  <c r="T14" i="1" s="1"/>
  <c r="Z14" i="1" s="1"/>
  <c r="AA14" i="1" s="1"/>
  <c r="AB14" i="1" s="1"/>
  <c r="S9" i="1"/>
  <c r="T9" i="1" s="1"/>
  <c r="Z9" i="1" s="1"/>
  <c r="AA9" i="1" s="1"/>
  <c r="AB9" i="1" s="1"/>
  <c r="S47" i="1"/>
  <c r="T47" i="1" s="1"/>
  <c r="Z47" i="1" s="1"/>
  <c r="AA47" i="1" s="1"/>
  <c r="AB47" i="1" s="1"/>
  <c r="S48" i="1"/>
  <c r="T48" i="1" s="1"/>
  <c r="Z48" i="1" s="1"/>
  <c r="AA48" i="1" s="1"/>
  <c r="AB48" i="1" s="1"/>
  <c r="S62" i="1"/>
  <c r="T62" i="1" s="1"/>
  <c r="Z62" i="1" s="1"/>
  <c r="AA62" i="1" s="1"/>
  <c r="AB62" i="1" s="1"/>
  <c r="S46" i="1"/>
  <c r="T46" i="1" s="1"/>
  <c r="Z46" i="1" s="1"/>
  <c r="AA46" i="1" s="1"/>
  <c r="AB46" i="1" s="1"/>
  <c r="S22" i="1"/>
  <c r="T22" i="1" s="1"/>
  <c r="Z22" i="1" s="1"/>
  <c r="AA22" i="1" s="1"/>
  <c r="AB22" i="1" s="1"/>
  <c r="S65" i="1"/>
  <c r="T65" i="1" s="1"/>
  <c r="Z65" i="1" s="1"/>
  <c r="AA65" i="1" s="1"/>
  <c r="AB65" i="1" s="1"/>
  <c r="S61" i="1"/>
  <c r="T61" i="1" s="1"/>
  <c r="Z61" i="1" s="1"/>
  <c r="AA61" i="1" s="1"/>
  <c r="AB61" i="1" s="1"/>
  <c r="S26" i="1"/>
  <c r="T26" i="1" s="1"/>
  <c r="Z26" i="1" s="1"/>
  <c r="AA26" i="1" s="1"/>
  <c r="AB26" i="1" s="1"/>
  <c r="S44" i="1"/>
  <c r="T44" i="1" s="1"/>
  <c r="Z44" i="1" s="1"/>
  <c r="AA44" i="1" s="1"/>
  <c r="AB44" i="1" s="1"/>
  <c r="S45" i="1"/>
  <c r="T45" i="1" s="1"/>
  <c r="Z45" i="1" s="1"/>
  <c r="AA45" i="1" s="1"/>
  <c r="AB45" i="1" s="1"/>
  <c r="S63" i="1"/>
  <c r="T63" i="1" s="1"/>
  <c r="Z63" i="1" s="1"/>
  <c r="AA63" i="1" s="1"/>
  <c r="AB63" i="1" s="1"/>
  <c r="S64" i="1"/>
  <c r="T64" i="1" s="1"/>
  <c r="Z64" i="1" s="1"/>
  <c r="AA64" i="1" s="1"/>
  <c r="AB64" i="1" s="1"/>
  <c r="S43" i="1"/>
  <c r="T43" i="1" s="1"/>
  <c r="Z43" i="1" s="1"/>
  <c r="AA43" i="1" s="1"/>
  <c r="AB43" i="1" s="1"/>
  <c r="S23" i="1"/>
  <c r="T23" i="1" s="1"/>
  <c r="Z23" i="1" s="1"/>
  <c r="AA23" i="1" s="1"/>
  <c r="AB23" i="1" s="1"/>
  <c r="S42" i="1"/>
  <c r="T42" i="1" s="1"/>
  <c r="Z42" i="1" s="1"/>
  <c r="AA42" i="1" s="1"/>
  <c r="AB42" i="1" s="1"/>
  <c r="S16" i="1"/>
  <c r="T16" i="1" s="1"/>
  <c r="Z16" i="1" s="1"/>
  <c r="AA16" i="1" s="1"/>
  <c r="AB16" i="1" s="1"/>
  <c r="S55" i="1"/>
  <c r="T55" i="1" s="1"/>
  <c r="Z55" i="1" s="1"/>
  <c r="AA55" i="1" s="1"/>
  <c r="AB55" i="1" s="1"/>
  <c r="S21" i="1"/>
  <c r="T21" i="1" s="1"/>
  <c r="Z21" i="1" s="1"/>
  <c r="AA21" i="1" s="1"/>
  <c r="AB21" i="1" s="1"/>
  <c r="S12" i="1"/>
  <c r="T12" i="1" s="1"/>
  <c r="Z12" i="1" s="1"/>
  <c r="AA12" i="1" s="1"/>
  <c r="AB12" i="1" s="1"/>
  <c r="S60" i="1"/>
  <c r="T60" i="1" s="1"/>
  <c r="Z60" i="1" s="1"/>
  <c r="AA60" i="1" s="1"/>
  <c r="AB60" i="1" s="1"/>
  <c r="S15" i="1"/>
  <c r="T15" i="1" s="1"/>
  <c r="Z15" i="1" s="1"/>
  <c r="AA15" i="1" s="1"/>
  <c r="AB15" i="1" s="1"/>
  <c r="S30" i="1"/>
  <c r="T30" i="1" s="1"/>
  <c r="Z30" i="1" s="1"/>
  <c r="AA30" i="1" s="1"/>
  <c r="AB30" i="1" s="1"/>
  <c r="S19" i="1"/>
  <c r="T19" i="1" s="1"/>
  <c r="Z19" i="1" s="1"/>
  <c r="AA19" i="1" s="1"/>
  <c r="AB19" i="1" s="1"/>
  <c r="S52" i="1"/>
  <c r="T52" i="1" s="1"/>
  <c r="Z52" i="1" s="1"/>
  <c r="AA52" i="1" s="1"/>
  <c r="AB52" i="1" s="1"/>
  <c r="S51" i="1"/>
  <c r="T51" i="1" s="1"/>
  <c r="Z51" i="1" s="1"/>
  <c r="AA51" i="1" s="1"/>
  <c r="AB51" i="1" s="1"/>
  <c r="S7" i="1"/>
  <c r="T7" i="1" s="1"/>
  <c r="Z7" i="1" s="1"/>
  <c r="AA7" i="1" s="1"/>
  <c r="AB7" i="1" s="1"/>
  <c r="S49" i="1"/>
  <c r="T49" i="1" s="1"/>
  <c r="Z49" i="1" s="1"/>
  <c r="AA49" i="1" s="1"/>
  <c r="AB49" i="1" s="1"/>
  <c r="S54" i="1"/>
  <c r="T54" i="1" s="1"/>
  <c r="Z54" i="1" s="1"/>
  <c r="AA54" i="1" s="1"/>
  <c r="AB54" i="1" s="1"/>
  <c r="S50" i="1"/>
  <c r="T50" i="1" s="1"/>
  <c r="Z50" i="1" s="1"/>
  <c r="AA50" i="1" s="1"/>
  <c r="AB50" i="1" s="1"/>
  <c r="T11" i="1"/>
  <c r="U70" i="1"/>
  <c r="T4" i="1" l="1"/>
  <c r="Z4" i="1" s="1"/>
  <c r="AA4" i="1" s="1"/>
  <c r="S70" i="1"/>
  <c r="Z11" i="1"/>
  <c r="T70" i="1"/>
  <c r="AB4" i="1" l="1"/>
  <c r="Z70" i="1"/>
  <c r="AA11" i="1"/>
  <c r="AB11" i="1" s="1"/>
  <c r="AA70" i="1" l="1"/>
  <c r="AB71" i="1" s="1"/>
  <c r="AB7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karaliotas</author>
  </authors>
  <commentList>
    <comment ref="X4" authorId="0" shapeId="0" xr:uid="{D745A8B2-F7D4-4CE0-94F4-5346DA8D893D}">
      <text>
        <r>
          <rPr>
            <b/>
            <sz val="9"/>
            <color indexed="81"/>
            <rFont val="Tahoma"/>
            <family val="2"/>
            <charset val="161"/>
          </rPr>
          <t>karaliotas: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<sst xmlns="http://schemas.openxmlformats.org/spreadsheetml/2006/main" count="101" uniqueCount="98">
  <si>
    <t>Στοιχεία ΕΔΣΝΑ</t>
  </si>
  <si>
    <t>ΔΗΜΟΣ</t>
  </si>
  <si>
    <t>ΠΡΟΣ ΧΥΤΑ με ιδιόκτητα οχήματα Δήμων</t>
  </si>
  <si>
    <t xml:space="preserve">ΠΡΟΣ ΧΥΤΑ με οχήματα ιδιωτών </t>
  </si>
  <si>
    <t>ΠΡΟΣ ΧΥΤΑ ΑΠΟ ΤΣΜΑ με οχήματα ΕΔΣΝΑ</t>
  </si>
  <si>
    <t>ΠΡΟΣ ΣΜΑ ΣΧΙΣΤΟΥ</t>
  </si>
  <si>
    <t>ΠΡΟΣ ΣΜΑ ΕΛΑΙΩΝΑ</t>
  </si>
  <si>
    <t>ΠΡΟΣ ΕΜΑ ΑΠΟΡΡΙΜΜΑ-ΤΑ</t>
  </si>
  <si>
    <t>ΠΡΟΣ ΕΜΑ ΠΡΑΣΙΝΑ</t>
  </si>
  <si>
    <t>ΠΡΟΣ ΕΜΑ ΟΡΓΑΝΙΚΑ (ΚΑΦΕ ΚΑΔΟΣ)</t>
  </si>
  <si>
    <t>ΠΡΟΣ ΕΜΑ ΛΑΪΚΕΣ ΑΓΟΡΕΣ</t>
  </si>
  <si>
    <t>ΠΡΟΣ ΕΜΑ ΑΝΑΚΥ-ΚΛΩΣΗ (ΜΠΛΕ ΚΑΔΟΣ)</t>
  </si>
  <si>
    <t>ΠΡΟΓΡ. ΑΝΑΚΥΚΛ. ΧΑΡΤΙΟΥ</t>
  </si>
  <si>
    <t>ΔΗΜΟΣ ΑΓ.ΒΑΡΒΑΡΑΣ</t>
  </si>
  <si>
    <t>ΔΗΜΟΣ ΑΓ.ΔΗΜΗΤΡΙΟΥ</t>
  </si>
  <si>
    <t>ΔΗΜΟΣ ΑΓ.ΠΑΡΑΣΚΕΥΗΣ</t>
  </si>
  <si>
    <t>ΔΗΜΟΣ ΑΓΙΩΝ ΑΝΑΡΓΥΡΩΝ - ΚΑΜΑΤΕΡΟΥ</t>
  </si>
  <si>
    <t>ΔΗΜΟΣ ΑΓΚΙΣΤΡΙΟΥ</t>
  </si>
  <si>
    <t>ΔΗΜΟΣ ΑΘΗΝΑΙΩΝ</t>
  </si>
  <si>
    <t>ΔΗΜΟΣ ΑΙΓΑΛΕΩ</t>
  </si>
  <si>
    <t>ΔΗΜΟΣ ΑΙΓΙΝΑΣ</t>
  </si>
  <si>
    <t>ΔΗΜΟΣ ΑΛΙΜΟΥ</t>
  </si>
  <si>
    <t>ΔΗΜΟΣ ΑΜΑΡΟΥΣΙΟΥ</t>
  </si>
  <si>
    <t>ΔΗΜΟΣ ΑΣΠΡΟΠΥΡΓΟΥ</t>
  </si>
  <si>
    <t>ΔΗΜΟΣ ΑΧΑΡΝΩΝ</t>
  </si>
  <si>
    <t>ΔΗΜΟΣ ΒΑΡΗΣ - ΒΟΥΛΑΣ - ΒΟΥΛΙΑΓΜΕΝΗΣ</t>
  </si>
  <si>
    <t>ΔΗΜΟΣ ΒΡΙΛΗΣΣΙΩΝ</t>
  </si>
  <si>
    <t>ΔΗΜΟΣ ΒΥΡΩΝΑ</t>
  </si>
  <si>
    <t>ΔΗΜΟΣ ΓΑΛΑΤΣΙΟΥ</t>
  </si>
  <si>
    <t>ΔΗΜΟΣ ΓΛΥΦΑΔΑΣ</t>
  </si>
  <si>
    <t>ΔΗΜΟΣ ΔΑΦΝΗΣ - ΥΜΗΤΤΟΥ</t>
  </si>
  <si>
    <t>ΔΗΜΟΣ ΔΙΟΝΥΣΟΥ</t>
  </si>
  <si>
    <t>ΔΗΜΟΣ ΕΛΕΥΣΙΝΑΣ</t>
  </si>
  <si>
    <t>ΔΗΜΟΣ ΕΛΛΗΝΙΚΟΥ - ΑΡΓΥΡΟΥΠΟΛΗΣ</t>
  </si>
  <si>
    <t>ΔΗΜΟΣ ΖΩΓΡΑΦΟΥ</t>
  </si>
  <si>
    <t>ΔΗΜΟΣ ΗΛΙΟΥΠΟΛΗΣ</t>
  </si>
  <si>
    <t>ΔΗΜΟΣ ΗΡΑΚΛΕΙΟΥ</t>
  </si>
  <si>
    <t>ΔΗΜΟΣ ΙΛΙΟΥ</t>
  </si>
  <si>
    <t>ΔΗΜΟΣ ΚΑΙΣΑΡΙΑΝΗΣ</t>
  </si>
  <si>
    <t>ΔΗΜΟΣ ΚΑΛΛΙΘΕΑΣ</t>
  </si>
  <si>
    <t>ΔΗΜΟΣ ΚΕΡΑΤΣΙΝΙΟΥ - ΔΡΑΠΕΤΣΩΝΑΣ</t>
  </si>
  <si>
    <t>ΔΗΜΟΣ ΚΗΦΙΣΙΑΣ</t>
  </si>
  <si>
    <t>ΔΗΜΟΣ ΚΟΡΥΔΑΛΛΟΥ</t>
  </si>
  <si>
    <t>ΔΗΜΟΣ ΚΡΩΠΙΑΣ</t>
  </si>
  <si>
    <t>ΔΗΜΟΣ ΚΥΘΗΡΩΝ</t>
  </si>
  <si>
    <t>ΔΗΜΟΣ ΛΑΥΡΕΩΤΙΚΗΣ</t>
  </si>
  <si>
    <t>ΔΗΜΟΣ ΛΥΚΟΒΡΥΣΗΣ - ΠΕΥΚΗΣ</t>
  </si>
  <si>
    <t>ΔΗΜΟΣ ΜΑΝΔΡΑΣ - ΕΙΔΥΛΛΙΑΣ</t>
  </si>
  <si>
    <t>ΔΗΜΟΣ ΜΑΡΑΘΩΝΑ</t>
  </si>
  <si>
    <t>ΔΗΜΟΣ ΜΑΡΚΟΠΟΥΛΟΥ ΜΕΣΟΓΑΙΑΣ</t>
  </si>
  <si>
    <t>ΔΗΜΟΣ ΜΕΓΑΡΕΩΝ</t>
  </si>
  <si>
    <t>ΔΗΜΟΣ ΜΕΤΑΜΟΡΦΩΣΗΣ</t>
  </si>
  <si>
    <t>ΔΗΜΟΣ ΜΟΣΧΑΤΟΥ - ΤΑΥΡΟΥ</t>
  </si>
  <si>
    <t>ΔΗΜΟΣ Ν. ΙΩΝΙΑΣ</t>
  </si>
  <si>
    <t>ΔΗΜΟΣ Ν.ΣΜΥΡΝΗΣ</t>
  </si>
  <si>
    <t>ΔΗΜΟΣ ΝΙΚΑΙΑΣ - ΑΓ. Ι. ΡΕΝΤΗ</t>
  </si>
  <si>
    <t>ΔΗΜΟΣ Π. ΦΑΛΗΡΟΥ</t>
  </si>
  <si>
    <t>ΔΗΜΟΣ ΠΑΙΑΝΙΑΣ</t>
  </si>
  <si>
    <t>ΔΗΜΟΣ ΠΑΛΛΗΝΗΣ</t>
  </si>
  <si>
    <t>ΔΗΜΟΣ ΠΑΠΑΓΟΥ - ΧΟΛΑΡΓΟΥ</t>
  </si>
  <si>
    <t>ΔΗΜΟΣ ΠΕΙΡΑΙΑ</t>
  </si>
  <si>
    <t>ΔΗΜΟΣ ΠΕΝΤΕΛΗΣ</t>
  </si>
  <si>
    <t>ΔΗΜΟΣ ΠΕΡΑΜΑΤΟΣ</t>
  </si>
  <si>
    <t>ΔΗΜΟΣ ΠΕΡΙΣΤΕΡΙΟΥ</t>
  </si>
  <si>
    <t>ΔΗΜΟΣ ΠΕΤΡΟΥΠΟΛΗΣ</t>
  </si>
  <si>
    <t>ΔΗΜΟΣ ΠΟΡΟΥ</t>
  </si>
  <si>
    <t>ΔΗΜΟΣ ΡΑΦΗΝΑΣ - ΠΙΚΕΡΜΙΟΥ</t>
  </si>
  <si>
    <t>ΔΗΜΟΣ ΣΑΛΑΜΙΝΑΣ</t>
  </si>
  <si>
    <t>ΔΗΜΟΣ ΣΑΡΩΝΙΚΟΥ</t>
  </si>
  <si>
    <t>ΔΗΜΟΣ ΣΠΑΤΩΝ - ΑΡΤΕΜΙΔΟΣ</t>
  </si>
  <si>
    <t>ΔΗΜΟΣ ΣΠΕΤΣΩΝ</t>
  </si>
  <si>
    <t>ΔΗΜΟΣ ΤΡΟΙΖΗΝΙΑΣ</t>
  </si>
  <si>
    <t>ΔΗΜΟΣ ΥΔΡΑΣ</t>
  </si>
  <si>
    <t>ΔΗΜΟΣ ΦΙΛΑΔΕΛΦΕΙΑΣ - ΧΑΛΚΗΔΟΝΑΣ</t>
  </si>
  <si>
    <t>ΔΗΜΟΣ ΦΙΛΟΘΕΗΣ - ΨΥΧΙΚΟΥ</t>
  </si>
  <si>
    <t>ΔΗΜΟΣ ΦΥΛΗΣ</t>
  </si>
  <si>
    <t>ΔΗΜΟΣ ΧΑΙΔΑΡΙΟΥ</t>
  </si>
  <si>
    <t>ΔΗΜΟΣ ΧΑΛΑΝΔΡΙΟΥ</t>
  </si>
  <si>
    <t>ΔΗΜΟΣ ΩΡΩΠΟΥ</t>
  </si>
  <si>
    <t>Γενικά Σύνολα Δήμων Περιφέρειας  Αττικής</t>
  </si>
  <si>
    <t>ΠΡΟΣ ΧΥΤΑ με ιδιόκτητα οχήματα Δήμων και ιδΙωτών, ΠΡΟΣ ΤΣΜΑ με οχήματα ΕΔΣΝΑ, ΠΡΟΣ ΣΜΑ , ΠΡΟΣ ΧΥΤΑ από ΚΔΑΥ</t>
  </si>
  <si>
    <t>ΠΡΟΣ ΕΜΑ ΑΠΟΡΡΙΜΜΑΤΑ ΚΑΙ ΑΝΑΚΥΚΛΩΣΗ ΜΠΛΕ ΚΑΔΟΣ</t>
  </si>
  <si>
    <t>ΑΣΑ ΔΗΜΩΝ</t>
  </si>
  <si>
    <t>ΑΠΟΜΕΙΩΣΗ ΑΠΌ ΕΜΑ</t>
  </si>
  <si>
    <t>ΑΝΑΛΟΓΙΑ ΥΠΟΛΛΕΙΜΜΑΤΟΣ ΑΠΟΡΡΙΜΜΑΤΩΝ ΕΜΑ</t>
  </si>
  <si>
    <t>ΠΡΟΣ ΕΜΑ ΟΡΓΑΝΙΚΑ ΚΑΦΕ ΚΑΔΟΣ, ΠΡΟΣ ΕΜΑ ΛΑΙΚΕΣ</t>
  </si>
  <si>
    <t>υπολείμματα</t>
  </si>
  <si>
    <t>ΑΝΑΛΟΓΙΑ ΥΠΟΛΛΕΙΜΜΑΤΟΣ  ΕΜΑ ΟΡΓΑΝΙΚΑ ΚΑΦΕ ΚΑΔΟΣ, ΠΡΟΣ ΕΜΑ ΛΑΙΚΕΣ</t>
  </si>
  <si>
    <t>ΥΠΟΛΛΕΙΜΑ ΠΡΑΣΙΝΑ</t>
  </si>
  <si>
    <t>ΠΡΟΣ ΧΥΤΑ ΑΠΟ ΚΔΑΥ(μετά την απομείωση του εξευγενισμού)</t>
  </si>
  <si>
    <t>τελικό ποσό πληρωμης με 30€ τον τόνο</t>
  </si>
  <si>
    <t>απομειώση ΕΜΑΚ σε kg</t>
  </si>
  <si>
    <t>ΑΣΑ ΔΗΜΩΝ ΜΕΤΑ ΑΠΌ ΑΠΟΜΕΙΩΣΗ ΕΜΑΚ</t>
  </si>
  <si>
    <t>ΑΝΑΛΥΣΗ ΔΕΔΟΜΕΝΩΝ</t>
  </si>
  <si>
    <t>συνολο προς ταφη (kg)</t>
  </si>
  <si>
    <t>συνολο προς ταφη (tn)</t>
  </si>
  <si>
    <t>ποσό πληρωμής</t>
  </si>
  <si>
    <t>ΠΙΝΑΚΑΣ 1α: ΑΣΑ &amp; ΠΡΑΣΙΝΟ (kg) ΔΗΜΩΝ ΣΤΟΝ ΕΔΣΝΑ - Συνολικές Ποσότητες Β εξαμήνου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</si>
</sst>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 mmmm\ d&quot;, &quot;yyyy"/>
  </numFmts>
  <fonts count="15" x14ac:knownFonts="1">
    <font>
      <sz val="10"/>
      <color indexed="8"/>
      <name val="Arial"/>
    </font>
    <font>
      <sz val="14"/>
      <color indexed="8"/>
      <name val="Arial"/>
      <family val="2"/>
    </font>
    <font>
      <sz val="10"/>
      <color indexed="8"/>
      <name val="Arial"/>
      <family val="2"/>
      <charset val="161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  <charset val="161"/>
    </font>
    <font>
      <sz val="10"/>
      <name val="Arial"/>
      <family val="2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sz val="18"/>
      <color indexed="8"/>
      <name val="Arial"/>
      <family val="2"/>
      <charset val="161"/>
    </font>
    <font>
      <b/>
      <sz val="18"/>
      <color indexed="8"/>
      <name val="Arial"/>
      <family val="2"/>
      <charset val="161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4"/>
      </right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81">
    <xf numFmtId="0" fontId="0" fillId="0" borderId="0" xfId="0">
      <alignment vertical="top"/>
    </xf>
    <xf numFmtId="0" fontId="0" fillId="0" borderId="0" xfId="0" applyAlignment="1" applyProtection="1">
      <alignment vertical="center" wrapText="1"/>
      <protection locked="0"/>
    </xf>
    <xf numFmtId="164" fontId="1" fillId="0" borderId="2" xfId="0" applyNumberFormat="1" applyFont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6" xfId="0" applyBorder="1" applyAlignment="1" applyProtection="1">
      <alignment vertical="center" wrapText="1"/>
      <protection locked="0"/>
    </xf>
    <xf numFmtId="3" fontId="2" fillId="0" borderId="8" xfId="0" applyNumberFormat="1" applyFont="1" applyBorder="1" applyAlignment="1">
      <alignment vertical="center" wrapText="1"/>
    </xf>
    <xf numFmtId="3" fontId="2" fillId="0" borderId="12" xfId="0" applyNumberFormat="1" applyFont="1" applyBorder="1" applyAlignment="1">
      <alignment vertical="center" wrapText="1"/>
    </xf>
    <xf numFmtId="3" fontId="8" fillId="0" borderId="8" xfId="0" applyNumberFormat="1" applyFont="1" applyBorder="1" applyAlignment="1">
      <alignment horizontal="right"/>
    </xf>
    <xf numFmtId="3" fontId="0" fillId="0" borderId="1" xfId="0" applyNumberFormat="1" applyBorder="1" applyAlignment="1" applyProtection="1">
      <alignment vertical="center" wrapText="1"/>
      <protection locked="0"/>
    </xf>
    <xf numFmtId="3" fontId="0" fillId="0" borderId="0" xfId="0" applyNumberFormat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3" fontId="9" fillId="0" borderId="0" xfId="0" applyNumberFormat="1" applyFont="1" applyAlignment="1">
      <alignment horizontal="center" vertical="center" wrapText="1"/>
    </xf>
    <xf numFmtId="3" fontId="0" fillId="4" borderId="1" xfId="0" applyNumberForma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3" fontId="0" fillId="0" borderId="0" xfId="0" applyNumberForma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4" fontId="0" fillId="0" borderId="0" xfId="0" applyNumberFormat="1" applyAlignment="1" applyProtection="1">
      <alignment vertical="center" wrapText="1"/>
      <protection locked="0"/>
    </xf>
    <xf numFmtId="4" fontId="0" fillId="4" borderId="1" xfId="0" applyNumberFormat="1" applyFill="1" applyBorder="1" applyAlignment="1" applyProtection="1">
      <alignment vertical="center" wrapText="1"/>
      <protection locked="0"/>
    </xf>
    <xf numFmtId="3" fontId="2" fillId="0" borderId="0" xfId="0" applyNumberFormat="1" applyFont="1" applyAlignment="1" applyProtection="1">
      <alignment vertical="center" wrapText="1"/>
      <protection locked="0"/>
    </xf>
    <xf numFmtId="4" fontId="0" fillId="5" borderId="0" xfId="0" applyNumberFormat="1" applyFill="1" applyAlignment="1" applyProtection="1">
      <alignment vertical="center" wrapText="1"/>
      <protection locked="0"/>
    </xf>
    <xf numFmtId="3" fontId="0" fillId="5" borderId="0" xfId="0" applyNumberFormat="1" applyFill="1" applyAlignment="1" applyProtection="1">
      <alignment vertical="center" wrapText="1"/>
      <protection locked="0"/>
    </xf>
    <xf numFmtId="4" fontId="0" fillId="5" borderId="1" xfId="0" applyNumberFormat="1" applyFill="1" applyBorder="1" applyAlignment="1" applyProtection="1">
      <alignment vertical="center" wrapText="1"/>
      <protection locked="0"/>
    </xf>
    <xf numFmtId="0" fontId="0" fillId="5" borderId="0" xfId="0" applyFill="1" applyAlignment="1" applyProtection="1">
      <alignment vertical="center" wrapText="1"/>
      <protection locked="0"/>
    </xf>
    <xf numFmtId="0" fontId="3" fillId="0" borderId="13" xfId="0" applyFont="1" applyBorder="1" applyAlignment="1" applyProtection="1">
      <alignment vertical="center" wrapText="1"/>
      <protection locked="0"/>
    </xf>
    <xf numFmtId="3" fontId="9" fillId="3" borderId="10" xfId="0" applyNumberFormat="1" applyFont="1" applyFill="1" applyBorder="1" applyAlignment="1">
      <alignment horizontal="center" vertical="center" wrapText="1"/>
    </xf>
    <xf numFmtId="3" fontId="9" fillId="3" borderId="14" xfId="0" applyNumberFormat="1" applyFont="1" applyFill="1" applyBorder="1" applyAlignment="1">
      <alignment horizontal="center" vertical="center" wrapText="1"/>
    </xf>
    <xf numFmtId="3" fontId="9" fillId="3" borderId="15" xfId="0" applyNumberFormat="1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vertical="center"/>
      <protection locked="0"/>
    </xf>
    <xf numFmtId="3" fontId="9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 applyProtection="1">
      <alignment horizontal="left" vertical="center"/>
      <protection locked="0"/>
    </xf>
    <xf numFmtId="3" fontId="2" fillId="5" borderId="1" xfId="0" applyNumberFormat="1" applyFont="1" applyFill="1" applyBorder="1" applyAlignment="1" applyProtection="1">
      <alignment vertical="center" wrapText="1"/>
      <protection locked="0"/>
    </xf>
    <xf numFmtId="3" fontId="8" fillId="0" borderId="2" xfId="0" applyNumberFormat="1" applyFont="1" applyBorder="1" applyAlignment="1">
      <alignment horizontal="right"/>
    </xf>
    <xf numFmtId="0" fontId="0" fillId="5" borderId="1" xfId="0" applyFill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4" fontId="0" fillId="5" borderId="16" xfId="0" applyNumberFormat="1" applyFill="1" applyBorder="1" applyAlignment="1" applyProtection="1">
      <alignment vertical="center" wrapText="1"/>
      <protection locked="0"/>
    </xf>
    <xf numFmtId="4" fontId="0" fillId="4" borderId="16" xfId="0" applyNumberFormat="1" applyFill="1" applyBorder="1" applyAlignment="1" applyProtection="1">
      <alignment vertical="center" wrapText="1"/>
      <protection locked="0"/>
    </xf>
    <xf numFmtId="3" fontId="0" fillId="5" borderId="1" xfId="0" applyNumberFormat="1" applyFill="1" applyBorder="1" applyAlignment="1" applyProtection="1">
      <alignment vertical="center" wrapText="1"/>
      <protection locked="0"/>
    </xf>
    <xf numFmtId="4" fontId="2" fillId="0" borderId="2" xfId="0" applyNumberFormat="1" applyFont="1" applyBorder="1" applyAlignment="1" applyProtection="1">
      <alignment horizontal="center" vertical="center" wrapText="1"/>
      <protection locked="0"/>
    </xf>
    <xf numFmtId="4" fontId="3" fillId="2" borderId="10" xfId="0" applyNumberFormat="1" applyFont="1" applyFill="1" applyBorder="1" applyAlignment="1">
      <alignment vertical="center" wrapText="1"/>
    </xf>
    <xf numFmtId="4" fontId="8" fillId="0" borderId="8" xfId="0" applyNumberFormat="1" applyFont="1" applyBorder="1" applyAlignment="1">
      <alignment horizontal="right"/>
    </xf>
    <xf numFmtId="4" fontId="9" fillId="3" borderId="15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vertical="center"/>
    </xf>
    <xf numFmtId="4" fontId="0" fillId="0" borderId="0" xfId="0" applyNumberFormat="1" applyAlignment="1" applyProtection="1">
      <alignment horizontal="left" vertical="center"/>
      <protection locked="0"/>
    </xf>
    <xf numFmtId="4" fontId="0" fillId="0" borderId="0" xfId="0" applyNumberFormat="1" applyAlignment="1" applyProtection="1">
      <alignment horizontal="left" vertical="center" wrapText="1"/>
      <protection locked="0"/>
    </xf>
    <xf numFmtId="4" fontId="2" fillId="0" borderId="0" xfId="0" applyNumberFormat="1" applyFont="1" applyAlignment="1" applyProtection="1">
      <alignment vertical="center" wrapText="1"/>
      <protection locked="0"/>
    </xf>
    <xf numFmtId="4" fontId="2" fillId="5" borderId="1" xfId="0" applyNumberFormat="1" applyFont="1" applyFill="1" applyBorder="1" applyAlignment="1" applyProtection="1">
      <alignment vertical="center" wrapText="1"/>
      <protection locked="0"/>
    </xf>
    <xf numFmtId="3" fontId="7" fillId="6" borderId="0" xfId="0" applyNumberFormat="1" applyFont="1" applyFill="1" applyAlignment="1">
      <alignment horizontal="right" vertical="center" wrapText="1"/>
    </xf>
    <xf numFmtId="3" fontId="9" fillId="6" borderId="8" xfId="0" applyNumberFormat="1" applyFont="1" applyFill="1" applyBorder="1" applyAlignment="1">
      <alignment vertical="center" wrapText="1"/>
    </xf>
    <xf numFmtId="0" fontId="2" fillId="6" borderId="8" xfId="0" applyFont="1" applyFill="1" applyBorder="1" applyAlignment="1">
      <alignment vertical="center" wrapText="1"/>
    </xf>
    <xf numFmtId="3" fontId="2" fillId="6" borderId="8" xfId="0" applyNumberFormat="1" applyFont="1" applyFill="1" applyBorder="1" applyAlignment="1">
      <alignment vertical="center" wrapText="1"/>
    </xf>
    <xf numFmtId="0" fontId="2" fillId="6" borderId="0" xfId="0" applyFont="1" applyFill="1" applyAlignment="1">
      <alignment horizontal="center" vertical="center" wrapText="1"/>
    </xf>
    <xf numFmtId="3" fontId="0" fillId="7" borderId="0" xfId="0" applyNumberFormat="1" applyFill="1" applyAlignment="1" applyProtection="1">
      <alignment vertical="center" wrapText="1"/>
      <protection locked="0"/>
    </xf>
    <xf numFmtId="0" fontId="0" fillId="7" borderId="0" xfId="0" applyFill="1" applyAlignment="1" applyProtection="1">
      <alignment vertical="center" wrapText="1"/>
      <protection locked="0"/>
    </xf>
    <xf numFmtId="4" fontId="0" fillId="7" borderId="0" xfId="0" applyNumberFormat="1" applyFill="1" applyAlignment="1" applyProtection="1">
      <alignment vertical="center" wrapText="1"/>
      <protection locked="0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3" xfId="0" applyNumberFormat="1" applyFont="1" applyBorder="1" applyAlignment="1" applyProtection="1">
      <alignment horizontal="center" vertical="center" wrapText="1"/>
      <protection locked="0"/>
    </xf>
    <xf numFmtId="164" fontId="2" fillId="0" borderId="4" xfId="0" applyNumberFormat="1" applyFont="1" applyBorder="1" applyAlignment="1" applyProtection="1">
      <alignment horizontal="center" vertical="center" wrapText="1"/>
      <protection locked="0"/>
    </xf>
    <xf numFmtId="164" fontId="2" fillId="0" borderId="5" xfId="0" applyNumberFormat="1" applyFont="1" applyBorder="1" applyAlignment="1" applyProtection="1">
      <alignment horizontal="center" vertical="center" wrapText="1"/>
      <protection locked="0"/>
    </xf>
    <xf numFmtId="0" fontId="0" fillId="0" borderId="17" xfId="0" applyBorder="1" applyAlignment="1">
      <alignment vertical="center" wrapText="1"/>
    </xf>
    <xf numFmtId="0" fontId="14" fillId="0" borderId="17" xfId="0" applyFont="1" applyBorder="1" applyAlignment="1">
      <alignment horizontal="center" vertical="center" wrapText="1"/>
    </xf>
    <xf numFmtId="4" fontId="13" fillId="0" borderId="1" xfId="0" applyNumberFormat="1" applyFont="1" applyBorder="1" applyAlignment="1" applyProtection="1">
      <alignment vertical="center" wrapText="1"/>
      <protection locked="0"/>
    </xf>
    <xf numFmtId="0" fontId="2" fillId="0" borderId="16" xfId="0" applyFont="1" applyBorder="1" applyAlignment="1" applyProtection="1">
      <alignment vertical="center" wrapText="1"/>
      <protection locked="0"/>
    </xf>
    <xf numFmtId="3" fontId="0" fillId="0" borderId="16" xfId="0" applyNumberFormat="1" applyBorder="1" applyAlignment="1" applyProtection="1">
      <alignment vertical="center" wrapText="1"/>
      <protection locked="0"/>
    </xf>
    <xf numFmtId="4" fontId="13" fillId="0" borderId="16" xfId="0" applyNumberFormat="1" applyFont="1" applyBorder="1" applyAlignment="1" applyProtection="1">
      <alignment vertical="center" wrapText="1"/>
      <protection locked="0"/>
    </xf>
    <xf numFmtId="4" fontId="0" fillId="0" borderId="1" xfId="0" applyNumberFormat="1" applyBorder="1" applyAlignment="1" applyProtection="1">
      <alignment vertical="center" wrapText="1"/>
      <protection locked="0"/>
    </xf>
    <xf numFmtId="0" fontId="13" fillId="5" borderId="1" xfId="0" applyFont="1" applyFill="1" applyBorder="1" applyAlignment="1" applyProtection="1">
      <alignment vertical="center" wrapText="1"/>
      <protection locked="0"/>
    </xf>
    <xf numFmtId="3" fontId="13" fillId="5" borderId="1" xfId="0" applyNumberFormat="1" applyFont="1" applyFill="1" applyBorder="1" applyAlignment="1" applyProtection="1">
      <alignment vertical="center" wrapText="1"/>
      <protection locked="0"/>
    </xf>
    <xf numFmtId="0" fontId="0" fillId="8" borderId="1" xfId="0" applyFill="1" applyBorder="1" applyAlignment="1" applyProtection="1">
      <alignment vertical="center" wrapText="1"/>
      <protection locked="0"/>
    </xf>
    <xf numFmtId="4" fontId="0" fillId="8" borderId="1" xfId="0" applyNumberFormat="1" applyFill="1" applyBorder="1" applyAlignment="1" applyProtection="1">
      <alignment vertical="center" wrapText="1"/>
      <protection locked="0"/>
    </xf>
    <xf numFmtId="4" fontId="13" fillId="8" borderId="1" xfId="0" applyNumberFormat="1" applyFont="1" applyFill="1" applyBorder="1" applyAlignment="1" applyProtection="1">
      <alignment vertical="center" wrapText="1"/>
      <protection locked="0"/>
    </xf>
    <xf numFmtId="3" fontId="14" fillId="7" borderId="18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F5BB4-3707-4DCD-BD3E-172076591E9B}">
  <sheetPr codeName="Sheet14"/>
  <dimension ref="A1:AB74"/>
  <sheetViews>
    <sheetView tabSelected="1" zoomScale="85" zoomScaleNormal="85" workbookViewId="0">
      <pane xSplit="1" ySplit="3" topLeftCell="C46" activePane="bottomRight" state="frozen"/>
      <selection activeCell="H74" sqref="H74"/>
      <selection pane="topRight" activeCell="H74" sqref="H74"/>
      <selection pane="bottomLeft" activeCell="H74" sqref="H74"/>
      <selection pane="bottomRight" activeCell="X72" sqref="X72"/>
    </sheetView>
  </sheetViews>
  <sheetFormatPr defaultColWidth="6.85546875" defaultRowHeight="12.75" x14ac:dyDescent="0.2"/>
  <cols>
    <col min="1" max="1" width="28.5703125" style="1" customWidth="1"/>
    <col min="2" max="2" width="13.5703125" style="1" customWidth="1"/>
    <col min="3" max="3" width="11.7109375" style="1" customWidth="1"/>
    <col min="4" max="4" width="12" style="1" customWidth="1"/>
    <col min="5" max="6" width="11.42578125" style="1" customWidth="1"/>
    <col min="7" max="7" width="13.140625" style="1" customWidth="1"/>
    <col min="8" max="8" width="11.140625" style="24" customWidth="1"/>
    <col min="9" max="9" width="10.7109375" style="1" customWidth="1"/>
    <col min="10" max="10" width="9" style="1" customWidth="1"/>
    <col min="11" max="11" width="9.140625" style="1" customWidth="1"/>
    <col min="12" max="12" width="10" style="1" customWidth="1"/>
    <col min="13" max="13" width="1.7109375" style="1" customWidth="1"/>
    <col min="14" max="14" width="14.140625" style="54" customWidth="1"/>
    <col min="15" max="15" width="3.140625" style="1" customWidth="1"/>
    <col min="16" max="16" width="22.140625" style="18" bestFit="1" customWidth="1"/>
    <col min="17" max="18" width="19.5703125" style="1" customWidth="1"/>
    <col min="19" max="19" width="15.28515625" style="25" customWidth="1"/>
    <col min="20" max="20" width="15.28515625" style="28" customWidth="1"/>
    <col min="21" max="21" width="13.85546875" style="25" bestFit="1" customWidth="1"/>
    <col min="22" max="22" width="18.7109375" style="1" bestFit="1" customWidth="1"/>
    <col min="23" max="23" width="23.5703125" style="31" customWidth="1"/>
    <col min="24" max="24" width="14.5703125" style="1" customWidth="1"/>
    <col min="25" max="25" width="15" style="31" customWidth="1"/>
    <col min="26" max="26" width="28" style="1" customWidth="1"/>
    <col min="27" max="27" width="19.28515625" style="1" customWidth="1"/>
    <col min="28" max="28" width="23.5703125" style="1" bestFit="1" customWidth="1"/>
    <col min="29" max="253" width="6.85546875" style="1"/>
    <col min="254" max="254" width="28.5703125" style="1" customWidth="1"/>
    <col min="255" max="255" width="13.5703125" style="1" customWidth="1"/>
    <col min="256" max="256" width="11.7109375" style="1" customWidth="1"/>
    <col min="257" max="257" width="12" style="1" customWidth="1"/>
    <col min="258" max="259" width="11.42578125" style="1" customWidth="1"/>
    <col min="260" max="260" width="13.140625" style="1" customWidth="1"/>
    <col min="261" max="261" width="11.140625" style="1" customWidth="1"/>
    <col min="262" max="262" width="10.7109375" style="1" customWidth="1"/>
    <col min="263" max="263" width="9" style="1" customWidth="1"/>
    <col min="264" max="264" width="9.140625" style="1" customWidth="1"/>
    <col min="265" max="265" width="10" style="1" customWidth="1"/>
    <col min="266" max="266" width="1.7109375" style="1" customWidth="1"/>
    <col min="267" max="267" width="12.42578125" style="1" customWidth="1"/>
    <col min="268" max="268" width="2" style="1" customWidth="1"/>
    <col min="269" max="269" width="13.85546875" style="1" customWidth="1"/>
    <col min="270" max="270" width="3.85546875" style="1" customWidth="1"/>
    <col min="271" max="271" width="12.42578125" style="1" customWidth="1"/>
    <col min="272" max="272" width="12.5703125" style="1" customWidth="1"/>
    <col min="273" max="273" width="16.7109375" style="1" customWidth="1"/>
    <col min="274" max="276" width="6.85546875" style="1"/>
    <col min="277" max="277" width="10.140625" style="1" bestFit="1" customWidth="1"/>
    <col min="278" max="509" width="6.85546875" style="1"/>
    <col min="510" max="510" width="28.5703125" style="1" customWidth="1"/>
    <col min="511" max="511" width="13.5703125" style="1" customWidth="1"/>
    <col min="512" max="512" width="11.7109375" style="1" customWidth="1"/>
    <col min="513" max="513" width="12" style="1" customWidth="1"/>
    <col min="514" max="515" width="11.42578125" style="1" customWidth="1"/>
    <col min="516" max="516" width="13.140625" style="1" customWidth="1"/>
    <col min="517" max="517" width="11.140625" style="1" customWidth="1"/>
    <col min="518" max="518" width="10.7109375" style="1" customWidth="1"/>
    <col min="519" max="519" width="9" style="1" customWidth="1"/>
    <col min="520" max="520" width="9.140625" style="1" customWidth="1"/>
    <col min="521" max="521" width="10" style="1" customWidth="1"/>
    <col min="522" max="522" width="1.7109375" style="1" customWidth="1"/>
    <col min="523" max="523" width="12.42578125" style="1" customWidth="1"/>
    <col min="524" max="524" width="2" style="1" customWidth="1"/>
    <col min="525" max="525" width="13.85546875" style="1" customWidth="1"/>
    <col min="526" max="526" width="3.85546875" style="1" customWidth="1"/>
    <col min="527" max="527" width="12.42578125" style="1" customWidth="1"/>
    <col min="528" max="528" width="12.5703125" style="1" customWidth="1"/>
    <col min="529" max="529" width="16.7109375" style="1" customWidth="1"/>
    <col min="530" max="532" width="6.85546875" style="1"/>
    <col min="533" max="533" width="10.140625" style="1" bestFit="1" customWidth="1"/>
    <col min="534" max="765" width="6.85546875" style="1"/>
    <col min="766" max="766" width="28.5703125" style="1" customWidth="1"/>
    <col min="767" max="767" width="13.5703125" style="1" customWidth="1"/>
    <col min="768" max="768" width="11.7109375" style="1" customWidth="1"/>
    <col min="769" max="769" width="12" style="1" customWidth="1"/>
    <col min="770" max="771" width="11.42578125" style="1" customWidth="1"/>
    <col min="772" max="772" width="13.140625" style="1" customWidth="1"/>
    <col min="773" max="773" width="11.140625" style="1" customWidth="1"/>
    <col min="774" max="774" width="10.7109375" style="1" customWidth="1"/>
    <col min="775" max="775" width="9" style="1" customWidth="1"/>
    <col min="776" max="776" width="9.140625" style="1" customWidth="1"/>
    <col min="777" max="777" width="10" style="1" customWidth="1"/>
    <col min="778" max="778" width="1.7109375" style="1" customWidth="1"/>
    <col min="779" max="779" width="12.42578125" style="1" customWidth="1"/>
    <col min="780" max="780" width="2" style="1" customWidth="1"/>
    <col min="781" max="781" width="13.85546875" style="1" customWidth="1"/>
    <col min="782" max="782" width="3.85546875" style="1" customWidth="1"/>
    <col min="783" max="783" width="12.42578125" style="1" customWidth="1"/>
    <col min="784" max="784" width="12.5703125" style="1" customWidth="1"/>
    <col min="785" max="785" width="16.7109375" style="1" customWidth="1"/>
    <col min="786" max="788" width="6.85546875" style="1"/>
    <col min="789" max="789" width="10.140625" style="1" bestFit="1" customWidth="1"/>
    <col min="790" max="1021" width="6.85546875" style="1"/>
    <col min="1022" max="1022" width="28.5703125" style="1" customWidth="1"/>
    <col min="1023" max="1023" width="13.5703125" style="1" customWidth="1"/>
    <col min="1024" max="1024" width="11.7109375" style="1" customWidth="1"/>
    <col min="1025" max="1025" width="12" style="1" customWidth="1"/>
    <col min="1026" max="1027" width="11.42578125" style="1" customWidth="1"/>
    <col min="1028" max="1028" width="13.140625" style="1" customWidth="1"/>
    <col min="1029" max="1029" width="11.140625" style="1" customWidth="1"/>
    <col min="1030" max="1030" width="10.7109375" style="1" customWidth="1"/>
    <col min="1031" max="1031" width="9" style="1" customWidth="1"/>
    <col min="1032" max="1032" width="9.140625" style="1" customWidth="1"/>
    <col min="1033" max="1033" width="10" style="1" customWidth="1"/>
    <col min="1034" max="1034" width="1.7109375" style="1" customWidth="1"/>
    <col min="1035" max="1035" width="12.42578125" style="1" customWidth="1"/>
    <col min="1036" max="1036" width="2" style="1" customWidth="1"/>
    <col min="1037" max="1037" width="13.85546875" style="1" customWidth="1"/>
    <col min="1038" max="1038" width="3.85546875" style="1" customWidth="1"/>
    <col min="1039" max="1039" width="12.42578125" style="1" customWidth="1"/>
    <col min="1040" max="1040" width="12.5703125" style="1" customWidth="1"/>
    <col min="1041" max="1041" width="16.7109375" style="1" customWidth="1"/>
    <col min="1042" max="1044" width="6.85546875" style="1"/>
    <col min="1045" max="1045" width="10.140625" style="1" bestFit="1" customWidth="1"/>
    <col min="1046" max="1277" width="6.85546875" style="1"/>
    <col min="1278" max="1278" width="28.5703125" style="1" customWidth="1"/>
    <col min="1279" max="1279" width="13.5703125" style="1" customWidth="1"/>
    <col min="1280" max="1280" width="11.7109375" style="1" customWidth="1"/>
    <col min="1281" max="1281" width="12" style="1" customWidth="1"/>
    <col min="1282" max="1283" width="11.42578125" style="1" customWidth="1"/>
    <col min="1284" max="1284" width="13.140625" style="1" customWidth="1"/>
    <col min="1285" max="1285" width="11.140625" style="1" customWidth="1"/>
    <col min="1286" max="1286" width="10.7109375" style="1" customWidth="1"/>
    <col min="1287" max="1287" width="9" style="1" customWidth="1"/>
    <col min="1288" max="1288" width="9.140625" style="1" customWidth="1"/>
    <col min="1289" max="1289" width="10" style="1" customWidth="1"/>
    <col min="1290" max="1290" width="1.7109375" style="1" customWidth="1"/>
    <col min="1291" max="1291" width="12.42578125" style="1" customWidth="1"/>
    <col min="1292" max="1292" width="2" style="1" customWidth="1"/>
    <col min="1293" max="1293" width="13.85546875" style="1" customWidth="1"/>
    <col min="1294" max="1294" width="3.85546875" style="1" customWidth="1"/>
    <col min="1295" max="1295" width="12.42578125" style="1" customWidth="1"/>
    <col min="1296" max="1296" width="12.5703125" style="1" customWidth="1"/>
    <col min="1297" max="1297" width="16.7109375" style="1" customWidth="1"/>
    <col min="1298" max="1300" width="6.85546875" style="1"/>
    <col min="1301" max="1301" width="10.140625" style="1" bestFit="1" customWidth="1"/>
    <col min="1302" max="1533" width="6.85546875" style="1"/>
    <col min="1534" max="1534" width="28.5703125" style="1" customWidth="1"/>
    <col min="1535" max="1535" width="13.5703125" style="1" customWidth="1"/>
    <col min="1536" max="1536" width="11.7109375" style="1" customWidth="1"/>
    <col min="1537" max="1537" width="12" style="1" customWidth="1"/>
    <col min="1538" max="1539" width="11.42578125" style="1" customWidth="1"/>
    <col min="1540" max="1540" width="13.140625" style="1" customWidth="1"/>
    <col min="1541" max="1541" width="11.140625" style="1" customWidth="1"/>
    <col min="1542" max="1542" width="10.7109375" style="1" customWidth="1"/>
    <col min="1543" max="1543" width="9" style="1" customWidth="1"/>
    <col min="1544" max="1544" width="9.140625" style="1" customWidth="1"/>
    <col min="1545" max="1545" width="10" style="1" customWidth="1"/>
    <col min="1546" max="1546" width="1.7109375" style="1" customWidth="1"/>
    <col min="1547" max="1547" width="12.42578125" style="1" customWidth="1"/>
    <col min="1548" max="1548" width="2" style="1" customWidth="1"/>
    <col min="1549" max="1549" width="13.85546875" style="1" customWidth="1"/>
    <col min="1550" max="1550" width="3.85546875" style="1" customWidth="1"/>
    <col min="1551" max="1551" width="12.42578125" style="1" customWidth="1"/>
    <col min="1552" max="1552" width="12.5703125" style="1" customWidth="1"/>
    <col min="1553" max="1553" width="16.7109375" style="1" customWidth="1"/>
    <col min="1554" max="1556" width="6.85546875" style="1"/>
    <col min="1557" max="1557" width="10.140625" style="1" bestFit="1" customWidth="1"/>
    <col min="1558" max="1789" width="6.85546875" style="1"/>
    <col min="1790" max="1790" width="28.5703125" style="1" customWidth="1"/>
    <col min="1791" max="1791" width="13.5703125" style="1" customWidth="1"/>
    <col min="1792" max="1792" width="11.7109375" style="1" customWidth="1"/>
    <col min="1793" max="1793" width="12" style="1" customWidth="1"/>
    <col min="1794" max="1795" width="11.42578125" style="1" customWidth="1"/>
    <col min="1796" max="1796" width="13.140625" style="1" customWidth="1"/>
    <col min="1797" max="1797" width="11.140625" style="1" customWidth="1"/>
    <col min="1798" max="1798" width="10.7109375" style="1" customWidth="1"/>
    <col min="1799" max="1799" width="9" style="1" customWidth="1"/>
    <col min="1800" max="1800" width="9.140625" style="1" customWidth="1"/>
    <col min="1801" max="1801" width="10" style="1" customWidth="1"/>
    <col min="1802" max="1802" width="1.7109375" style="1" customWidth="1"/>
    <col min="1803" max="1803" width="12.42578125" style="1" customWidth="1"/>
    <col min="1804" max="1804" width="2" style="1" customWidth="1"/>
    <col min="1805" max="1805" width="13.85546875" style="1" customWidth="1"/>
    <col min="1806" max="1806" width="3.85546875" style="1" customWidth="1"/>
    <col min="1807" max="1807" width="12.42578125" style="1" customWidth="1"/>
    <col min="1808" max="1808" width="12.5703125" style="1" customWidth="1"/>
    <col min="1809" max="1809" width="16.7109375" style="1" customWidth="1"/>
    <col min="1810" max="1812" width="6.85546875" style="1"/>
    <col min="1813" max="1813" width="10.140625" style="1" bestFit="1" customWidth="1"/>
    <col min="1814" max="2045" width="6.85546875" style="1"/>
    <col min="2046" max="2046" width="28.5703125" style="1" customWidth="1"/>
    <col min="2047" max="2047" width="13.5703125" style="1" customWidth="1"/>
    <col min="2048" max="2048" width="11.7109375" style="1" customWidth="1"/>
    <col min="2049" max="2049" width="12" style="1" customWidth="1"/>
    <col min="2050" max="2051" width="11.42578125" style="1" customWidth="1"/>
    <col min="2052" max="2052" width="13.140625" style="1" customWidth="1"/>
    <col min="2053" max="2053" width="11.140625" style="1" customWidth="1"/>
    <col min="2054" max="2054" width="10.7109375" style="1" customWidth="1"/>
    <col min="2055" max="2055" width="9" style="1" customWidth="1"/>
    <col min="2056" max="2056" width="9.140625" style="1" customWidth="1"/>
    <col min="2057" max="2057" width="10" style="1" customWidth="1"/>
    <col min="2058" max="2058" width="1.7109375" style="1" customWidth="1"/>
    <col min="2059" max="2059" width="12.42578125" style="1" customWidth="1"/>
    <col min="2060" max="2060" width="2" style="1" customWidth="1"/>
    <col min="2061" max="2061" width="13.85546875" style="1" customWidth="1"/>
    <col min="2062" max="2062" width="3.85546875" style="1" customWidth="1"/>
    <col min="2063" max="2063" width="12.42578125" style="1" customWidth="1"/>
    <col min="2064" max="2064" width="12.5703125" style="1" customWidth="1"/>
    <col min="2065" max="2065" width="16.7109375" style="1" customWidth="1"/>
    <col min="2066" max="2068" width="6.85546875" style="1"/>
    <col min="2069" max="2069" width="10.140625" style="1" bestFit="1" customWidth="1"/>
    <col min="2070" max="2301" width="6.85546875" style="1"/>
    <col min="2302" max="2302" width="28.5703125" style="1" customWidth="1"/>
    <col min="2303" max="2303" width="13.5703125" style="1" customWidth="1"/>
    <col min="2304" max="2304" width="11.7109375" style="1" customWidth="1"/>
    <col min="2305" max="2305" width="12" style="1" customWidth="1"/>
    <col min="2306" max="2307" width="11.42578125" style="1" customWidth="1"/>
    <col min="2308" max="2308" width="13.140625" style="1" customWidth="1"/>
    <col min="2309" max="2309" width="11.140625" style="1" customWidth="1"/>
    <col min="2310" max="2310" width="10.7109375" style="1" customWidth="1"/>
    <col min="2311" max="2311" width="9" style="1" customWidth="1"/>
    <col min="2312" max="2312" width="9.140625" style="1" customWidth="1"/>
    <col min="2313" max="2313" width="10" style="1" customWidth="1"/>
    <col min="2314" max="2314" width="1.7109375" style="1" customWidth="1"/>
    <col min="2315" max="2315" width="12.42578125" style="1" customWidth="1"/>
    <col min="2316" max="2316" width="2" style="1" customWidth="1"/>
    <col min="2317" max="2317" width="13.85546875" style="1" customWidth="1"/>
    <col min="2318" max="2318" width="3.85546875" style="1" customWidth="1"/>
    <col min="2319" max="2319" width="12.42578125" style="1" customWidth="1"/>
    <col min="2320" max="2320" width="12.5703125" style="1" customWidth="1"/>
    <col min="2321" max="2321" width="16.7109375" style="1" customWidth="1"/>
    <col min="2322" max="2324" width="6.85546875" style="1"/>
    <col min="2325" max="2325" width="10.140625" style="1" bestFit="1" customWidth="1"/>
    <col min="2326" max="2557" width="6.85546875" style="1"/>
    <col min="2558" max="2558" width="28.5703125" style="1" customWidth="1"/>
    <col min="2559" max="2559" width="13.5703125" style="1" customWidth="1"/>
    <col min="2560" max="2560" width="11.7109375" style="1" customWidth="1"/>
    <col min="2561" max="2561" width="12" style="1" customWidth="1"/>
    <col min="2562" max="2563" width="11.42578125" style="1" customWidth="1"/>
    <col min="2564" max="2564" width="13.140625" style="1" customWidth="1"/>
    <col min="2565" max="2565" width="11.140625" style="1" customWidth="1"/>
    <col min="2566" max="2566" width="10.7109375" style="1" customWidth="1"/>
    <col min="2567" max="2567" width="9" style="1" customWidth="1"/>
    <col min="2568" max="2568" width="9.140625" style="1" customWidth="1"/>
    <col min="2569" max="2569" width="10" style="1" customWidth="1"/>
    <col min="2570" max="2570" width="1.7109375" style="1" customWidth="1"/>
    <col min="2571" max="2571" width="12.42578125" style="1" customWidth="1"/>
    <col min="2572" max="2572" width="2" style="1" customWidth="1"/>
    <col min="2573" max="2573" width="13.85546875" style="1" customWidth="1"/>
    <col min="2574" max="2574" width="3.85546875" style="1" customWidth="1"/>
    <col min="2575" max="2575" width="12.42578125" style="1" customWidth="1"/>
    <col min="2576" max="2576" width="12.5703125" style="1" customWidth="1"/>
    <col min="2577" max="2577" width="16.7109375" style="1" customWidth="1"/>
    <col min="2578" max="2580" width="6.85546875" style="1"/>
    <col min="2581" max="2581" width="10.140625" style="1" bestFit="1" customWidth="1"/>
    <col min="2582" max="2813" width="6.85546875" style="1"/>
    <col min="2814" max="2814" width="28.5703125" style="1" customWidth="1"/>
    <col min="2815" max="2815" width="13.5703125" style="1" customWidth="1"/>
    <col min="2816" max="2816" width="11.7109375" style="1" customWidth="1"/>
    <col min="2817" max="2817" width="12" style="1" customWidth="1"/>
    <col min="2818" max="2819" width="11.42578125" style="1" customWidth="1"/>
    <col min="2820" max="2820" width="13.140625" style="1" customWidth="1"/>
    <col min="2821" max="2821" width="11.140625" style="1" customWidth="1"/>
    <col min="2822" max="2822" width="10.7109375" style="1" customWidth="1"/>
    <col min="2823" max="2823" width="9" style="1" customWidth="1"/>
    <col min="2824" max="2824" width="9.140625" style="1" customWidth="1"/>
    <col min="2825" max="2825" width="10" style="1" customWidth="1"/>
    <col min="2826" max="2826" width="1.7109375" style="1" customWidth="1"/>
    <col min="2827" max="2827" width="12.42578125" style="1" customWidth="1"/>
    <col min="2828" max="2828" width="2" style="1" customWidth="1"/>
    <col min="2829" max="2829" width="13.85546875" style="1" customWidth="1"/>
    <col min="2830" max="2830" width="3.85546875" style="1" customWidth="1"/>
    <col min="2831" max="2831" width="12.42578125" style="1" customWidth="1"/>
    <col min="2832" max="2832" width="12.5703125" style="1" customWidth="1"/>
    <col min="2833" max="2833" width="16.7109375" style="1" customWidth="1"/>
    <col min="2834" max="2836" width="6.85546875" style="1"/>
    <col min="2837" max="2837" width="10.140625" style="1" bestFit="1" customWidth="1"/>
    <col min="2838" max="3069" width="6.85546875" style="1"/>
    <col min="3070" max="3070" width="28.5703125" style="1" customWidth="1"/>
    <col min="3071" max="3071" width="13.5703125" style="1" customWidth="1"/>
    <col min="3072" max="3072" width="11.7109375" style="1" customWidth="1"/>
    <col min="3073" max="3073" width="12" style="1" customWidth="1"/>
    <col min="3074" max="3075" width="11.42578125" style="1" customWidth="1"/>
    <col min="3076" max="3076" width="13.140625" style="1" customWidth="1"/>
    <col min="3077" max="3077" width="11.140625" style="1" customWidth="1"/>
    <col min="3078" max="3078" width="10.7109375" style="1" customWidth="1"/>
    <col min="3079" max="3079" width="9" style="1" customWidth="1"/>
    <col min="3080" max="3080" width="9.140625" style="1" customWidth="1"/>
    <col min="3081" max="3081" width="10" style="1" customWidth="1"/>
    <col min="3082" max="3082" width="1.7109375" style="1" customWidth="1"/>
    <col min="3083" max="3083" width="12.42578125" style="1" customWidth="1"/>
    <col min="3084" max="3084" width="2" style="1" customWidth="1"/>
    <col min="3085" max="3085" width="13.85546875" style="1" customWidth="1"/>
    <col min="3086" max="3086" width="3.85546875" style="1" customWidth="1"/>
    <col min="3087" max="3087" width="12.42578125" style="1" customWidth="1"/>
    <col min="3088" max="3088" width="12.5703125" style="1" customWidth="1"/>
    <col min="3089" max="3089" width="16.7109375" style="1" customWidth="1"/>
    <col min="3090" max="3092" width="6.85546875" style="1"/>
    <col min="3093" max="3093" width="10.140625" style="1" bestFit="1" customWidth="1"/>
    <col min="3094" max="3325" width="6.85546875" style="1"/>
    <col min="3326" max="3326" width="28.5703125" style="1" customWidth="1"/>
    <col min="3327" max="3327" width="13.5703125" style="1" customWidth="1"/>
    <col min="3328" max="3328" width="11.7109375" style="1" customWidth="1"/>
    <col min="3329" max="3329" width="12" style="1" customWidth="1"/>
    <col min="3330" max="3331" width="11.42578125" style="1" customWidth="1"/>
    <col min="3332" max="3332" width="13.140625" style="1" customWidth="1"/>
    <col min="3333" max="3333" width="11.140625" style="1" customWidth="1"/>
    <col min="3334" max="3334" width="10.7109375" style="1" customWidth="1"/>
    <col min="3335" max="3335" width="9" style="1" customWidth="1"/>
    <col min="3336" max="3336" width="9.140625" style="1" customWidth="1"/>
    <col min="3337" max="3337" width="10" style="1" customWidth="1"/>
    <col min="3338" max="3338" width="1.7109375" style="1" customWidth="1"/>
    <col min="3339" max="3339" width="12.42578125" style="1" customWidth="1"/>
    <col min="3340" max="3340" width="2" style="1" customWidth="1"/>
    <col min="3341" max="3341" width="13.85546875" style="1" customWidth="1"/>
    <col min="3342" max="3342" width="3.85546875" style="1" customWidth="1"/>
    <col min="3343" max="3343" width="12.42578125" style="1" customWidth="1"/>
    <col min="3344" max="3344" width="12.5703125" style="1" customWidth="1"/>
    <col min="3345" max="3345" width="16.7109375" style="1" customWidth="1"/>
    <col min="3346" max="3348" width="6.85546875" style="1"/>
    <col min="3349" max="3349" width="10.140625" style="1" bestFit="1" customWidth="1"/>
    <col min="3350" max="3581" width="6.85546875" style="1"/>
    <col min="3582" max="3582" width="28.5703125" style="1" customWidth="1"/>
    <col min="3583" max="3583" width="13.5703125" style="1" customWidth="1"/>
    <col min="3584" max="3584" width="11.7109375" style="1" customWidth="1"/>
    <col min="3585" max="3585" width="12" style="1" customWidth="1"/>
    <col min="3586" max="3587" width="11.42578125" style="1" customWidth="1"/>
    <col min="3588" max="3588" width="13.140625" style="1" customWidth="1"/>
    <col min="3589" max="3589" width="11.140625" style="1" customWidth="1"/>
    <col min="3590" max="3590" width="10.7109375" style="1" customWidth="1"/>
    <col min="3591" max="3591" width="9" style="1" customWidth="1"/>
    <col min="3592" max="3592" width="9.140625" style="1" customWidth="1"/>
    <col min="3593" max="3593" width="10" style="1" customWidth="1"/>
    <col min="3594" max="3594" width="1.7109375" style="1" customWidth="1"/>
    <col min="3595" max="3595" width="12.42578125" style="1" customWidth="1"/>
    <col min="3596" max="3596" width="2" style="1" customWidth="1"/>
    <col min="3597" max="3597" width="13.85546875" style="1" customWidth="1"/>
    <col min="3598" max="3598" width="3.85546875" style="1" customWidth="1"/>
    <col min="3599" max="3599" width="12.42578125" style="1" customWidth="1"/>
    <col min="3600" max="3600" width="12.5703125" style="1" customWidth="1"/>
    <col min="3601" max="3601" width="16.7109375" style="1" customWidth="1"/>
    <col min="3602" max="3604" width="6.85546875" style="1"/>
    <col min="3605" max="3605" width="10.140625" style="1" bestFit="1" customWidth="1"/>
    <col min="3606" max="3837" width="6.85546875" style="1"/>
    <col min="3838" max="3838" width="28.5703125" style="1" customWidth="1"/>
    <col min="3839" max="3839" width="13.5703125" style="1" customWidth="1"/>
    <col min="3840" max="3840" width="11.7109375" style="1" customWidth="1"/>
    <col min="3841" max="3841" width="12" style="1" customWidth="1"/>
    <col min="3842" max="3843" width="11.42578125" style="1" customWidth="1"/>
    <col min="3844" max="3844" width="13.140625" style="1" customWidth="1"/>
    <col min="3845" max="3845" width="11.140625" style="1" customWidth="1"/>
    <col min="3846" max="3846" width="10.7109375" style="1" customWidth="1"/>
    <col min="3847" max="3847" width="9" style="1" customWidth="1"/>
    <col min="3848" max="3848" width="9.140625" style="1" customWidth="1"/>
    <col min="3849" max="3849" width="10" style="1" customWidth="1"/>
    <col min="3850" max="3850" width="1.7109375" style="1" customWidth="1"/>
    <col min="3851" max="3851" width="12.42578125" style="1" customWidth="1"/>
    <col min="3852" max="3852" width="2" style="1" customWidth="1"/>
    <col min="3853" max="3853" width="13.85546875" style="1" customWidth="1"/>
    <col min="3854" max="3854" width="3.85546875" style="1" customWidth="1"/>
    <col min="3855" max="3855" width="12.42578125" style="1" customWidth="1"/>
    <col min="3856" max="3856" width="12.5703125" style="1" customWidth="1"/>
    <col min="3857" max="3857" width="16.7109375" style="1" customWidth="1"/>
    <col min="3858" max="3860" width="6.85546875" style="1"/>
    <col min="3861" max="3861" width="10.140625" style="1" bestFit="1" customWidth="1"/>
    <col min="3862" max="4093" width="6.85546875" style="1"/>
    <col min="4094" max="4094" width="28.5703125" style="1" customWidth="1"/>
    <col min="4095" max="4095" width="13.5703125" style="1" customWidth="1"/>
    <col min="4096" max="4096" width="11.7109375" style="1" customWidth="1"/>
    <col min="4097" max="4097" width="12" style="1" customWidth="1"/>
    <col min="4098" max="4099" width="11.42578125" style="1" customWidth="1"/>
    <col min="4100" max="4100" width="13.140625" style="1" customWidth="1"/>
    <col min="4101" max="4101" width="11.140625" style="1" customWidth="1"/>
    <col min="4102" max="4102" width="10.7109375" style="1" customWidth="1"/>
    <col min="4103" max="4103" width="9" style="1" customWidth="1"/>
    <col min="4104" max="4104" width="9.140625" style="1" customWidth="1"/>
    <col min="4105" max="4105" width="10" style="1" customWidth="1"/>
    <col min="4106" max="4106" width="1.7109375" style="1" customWidth="1"/>
    <col min="4107" max="4107" width="12.42578125" style="1" customWidth="1"/>
    <col min="4108" max="4108" width="2" style="1" customWidth="1"/>
    <col min="4109" max="4109" width="13.85546875" style="1" customWidth="1"/>
    <col min="4110" max="4110" width="3.85546875" style="1" customWidth="1"/>
    <col min="4111" max="4111" width="12.42578125" style="1" customWidth="1"/>
    <col min="4112" max="4112" width="12.5703125" style="1" customWidth="1"/>
    <col min="4113" max="4113" width="16.7109375" style="1" customWidth="1"/>
    <col min="4114" max="4116" width="6.85546875" style="1"/>
    <col min="4117" max="4117" width="10.140625" style="1" bestFit="1" customWidth="1"/>
    <col min="4118" max="4349" width="6.85546875" style="1"/>
    <col min="4350" max="4350" width="28.5703125" style="1" customWidth="1"/>
    <col min="4351" max="4351" width="13.5703125" style="1" customWidth="1"/>
    <col min="4352" max="4352" width="11.7109375" style="1" customWidth="1"/>
    <col min="4353" max="4353" width="12" style="1" customWidth="1"/>
    <col min="4354" max="4355" width="11.42578125" style="1" customWidth="1"/>
    <col min="4356" max="4356" width="13.140625" style="1" customWidth="1"/>
    <col min="4357" max="4357" width="11.140625" style="1" customWidth="1"/>
    <col min="4358" max="4358" width="10.7109375" style="1" customWidth="1"/>
    <col min="4359" max="4359" width="9" style="1" customWidth="1"/>
    <col min="4360" max="4360" width="9.140625" style="1" customWidth="1"/>
    <col min="4361" max="4361" width="10" style="1" customWidth="1"/>
    <col min="4362" max="4362" width="1.7109375" style="1" customWidth="1"/>
    <col min="4363" max="4363" width="12.42578125" style="1" customWidth="1"/>
    <col min="4364" max="4364" width="2" style="1" customWidth="1"/>
    <col min="4365" max="4365" width="13.85546875" style="1" customWidth="1"/>
    <col min="4366" max="4366" width="3.85546875" style="1" customWidth="1"/>
    <col min="4367" max="4367" width="12.42578125" style="1" customWidth="1"/>
    <col min="4368" max="4368" width="12.5703125" style="1" customWidth="1"/>
    <col min="4369" max="4369" width="16.7109375" style="1" customWidth="1"/>
    <col min="4370" max="4372" width="6.85546875" style="1"/>
    <col min="4373" max="4373" width="10.140625" style="1" bestFit="1" customWidth="1"/>
    <col min="4374" max="4605" width="6.85546875" style="1"/>
    <col min="4606" max="4606" width="28.5703125" style="1" customWidth="1"/>
    <col min="4607" max="4607" width="13.5703125" style="1" customWidth="1"/>
    <col min="4608" max="4608" width="11.7109375" style="1" customWidth="1"/>
    <col min="4609" max="4609" width="12" style="1" customWidth="1"/>
    <col min="4610" max="4611" width="11.42578125" style="1" customWidth="1"/>
    <col min="4612" max="4612" width="13.140625" style="1" customWidth="1"/>
    <col min="4613" max="4613" width="11.140625" style="1" customWidth="1"/>
    <col min="4614" max="4614" width="10.7109375" style="1" customWidth="1"/>
    <col min="4615" max="4615" width="9" style="1" customWidth="1"/>
    <col min="4616" max="4616" width="9.140625" style="1" customWidth="1"/>
    <col min="4617" max="4617" width="10" style="1" customWidth="1"/>
    <col min="4618" max="4618" width="1.7109375" style="1" customWidth="1"/>
    <col min="4619" max="4619" width="12.42578125" style="1" customWidth="1"/>
    <col min="4620" max="4620" width="2" style="1" customWidth="1"/>
    <col min="4621" max="4621" width="13.85546875" style="1" customWidth="1"/>
    <col min="4622" max="4622" width="3.85546875" style="1" customWidth="1"/>
    <col min="4623" max="4623" width="12.42578125" style="1" customWidth="1"/>
    <col min="4624" max="4624" width="12.5703125" style="1" customWidth="1"/>
    <col min="4625" max="4625" width="16.7109375" style="1" customWidth="1"/>
    <col min="4626" max="4628" width="6.85546875" style="1"/>
    <col min="4629" max="4629" width="10.140625" style="1" bestFit="1" customWidth="1"/>
    <col min="4630" max="4861" width="6.85546875" style="1"/>
    <col min="4862" max="4862" width="28.5703125" style="1" customWidth="1"/>
    <col min="4863" max="4863" width="13.5703125" style="1" customWidth="1"/>
    <col min="4864" max="4864" width="11.7109375" style="1" customWidth="1"/>
    <col min="4865" max="4865" width="12" style="1" customWidth="1"/>
    <col min="4866" max="4867" width="11.42578125" style="1" customWidth="1"/>
    <col min="4868" max="4868" width="13.140625" style="1" customWidth="1"/>
    <col min="4869" max="4869" width="11.140625" style="1" customWidth="1"/>
    <col min="4870" max="4870" width="10.7109375" style="1" customWidth="1"/>
    <col min="4871" max="4871" width="9" style="1" customWidth="1"/>
    <col min="4872" max="4872" width="9.140625" style="1" customWidth="1"/>
    <col min="4873" max="4873" width="10" style="1" customWidth="1"/>
    <col min="4874" max="4874" width="1.7109375" style="1" customWidth="1"/>
    <col min="4875" max="4875" width="12.42578125" style="1" customWidth="1"/>
    <col min="4876" max="4876" width="2" style="1" customWidth="1"/>
    <col min="4877" max="4877" width="13.85546875" style="1" customWidth="1"/>
    <col min="4878" max="4878" width="3.85546875" style="1" customWidth="1"/>
    <col min="4879" max="4879" width="12.42578125" style="1" customWidth="1"/>
    <col min="4880" max="4880" width="12.5703125" style="1" customWidth="1"/>
    <col min="4881" max="4881" width="16.7109375" style="1" customWidth="1"/>
    <col min="4882" max="4884" width="6.85546875" style="1"/>
    <col min="4885" max="4885" width="10.140625" style="1" bestFit="1" customWidth="1"/>
    <col min="4886" max="5117" width="6.85546875" style="1"/>
    <col min="5118" max="5118" width="28.5703125" style="1" customWidth="1"/>
    <col min="5119" max="5119" width="13.5703125" style="1" customWidth="1"/>
    <col min="5120" max="5120" width="11.7109375" style="1" customWidth="1"/>
    <col min="5121" max="5121" width="12" style="1" customWidth="1"/>
    <col min="5122" max="5123" width="11.42578125" style="1" customWidth="1"/>
    <col min="5124" max="5124" width="13.140625" style="1" customWidth="1"/>
    <col min="5125" max="5125" width="11.140625" style="1" customWidth="1"/>
    <col min="5126" max="5126" width="10.7109375" style="1" customWidth="1"/>
    <col min="5127" max="5127" width="9" style="1" customWidth="1"/>
    <col min="5128" max="5128" width="9.140625" style="1" customWidth="1"/>
    <col min="5129" max="5129" width="10" style="1" customWidth="1"/>
    <col min="5130" max="5130" width="1.7109375" style="1" customWidth="1"/>
    <col min="5131" max="5131" width="12.42578125" style="1" customWidth="1"/>
    <col min="5132" max="5132" width="2" style="1" customWidth="1"/>
    <col min="5133" max="5133" width="13.85546875" style="1" customWidth="1"/>
    <col min="5134" max="5134" width="3.85546875" style="1" customWidth="1"/>
    <col min="5135" max="5135" width="12.42578125" style="1" customWidth="1"/>
    <col min="5136" max="5136" width="12.5703125" style="1" customWidth="1"/>
    <col min="5137" max="5137" width="16.7109375" style="1" customWidth="1"/>
    <col min="5138" max="5140" width="6.85546875" style="1"/>
    <col min="5141" max="5141" width="10.140625" style="1" bestFit="1" customWidth="1"/>
    <col min="5142" max="5373" width="6.85546875" style="1"/>
    <col min="5374" max="5374" width="28.5703125" style="1" customWidth="1"/>
    <col min="5375" max="5375" width="13.5703125" style="1" customWidth="1"/>
    <col min="5376" max="5376" width="11.7109375" style="1" customWidth="1"/>
    <col min="5377" max="5377" width="12" style="1" customWidth="1"/>
    <col min="5378" max="5379" width="11.42578125" style="1" customWidth="1"/>
    <col min="5380" max="5380" width="13.140625" style="1" customWidth="1"/>
    <col min="5381" max="5381" width="11.140625" style="1" customWidth="1"/>
    <col min="5382" max="5382" width="10.7109375" style="1" customWidth="1"/>
    <col min="5383" max="5383" width="9" style="1" customWidth="1"/>
    <col min="5384" max="5384" width="9.140625" style="1" customWidth="1"/>
    <col min="5385" max="5385" width="10" style="1" customWidth="1"/>
    <col min="5386" max="5386" width="1.7109375" style="1" customWidth="1"/>
    <col min="5387" max="5387" width="12.42578125" style="1" customWidth="1"/>
    <col min="5388" max="5388" width="2" style="1" customWidth="1"/>
    <col min="5389" max="5389" width="13.85546875" style="1" customWidth="1"/>
    <col min="5390" max="5390" width="3.85546875" style="1" customWidth="1"/>
    <col min="5391" max="5391" width="12.42578125" style="1" customWidth="1"/>
    <col min="5392" max="5392" width="12.5703125" style="1" customWidth="1"/>
    <col min="5393" max="5393" width="16.7109375" style="1" customWidth="1"/>
    <col min="5394" max="5396" width="6.85546875" style="1"/>
    <col min="5397" max="5397" width="10.140625" style="1" bestFit="1" customWidth="1"/>
    <col min="5398" max="5629" width="6.85546875" style="1"/>
    <col min="5630" max="5630" width="28.5703125" style="1" customWidth="1"/>
    <col min="5631" max="5631" width="13.5703125" style="1" customWidth="1"/>
    <col min="5632" max="5632" width="11.7109375" style="1" customWidth="1"/>
    <col min="5633" max="5633" width="12" style="1" customWidth="1"/>
    <col min="5634" max="5635" width="11.42578125" style="1" customWidth="1"/>
    <col min="5636" max="5636" width="13.140625" style="1" customWidth="1"/>
    <col min="5637" max="5637" width="11.140625" style="1" customWidth="1"/>
    <col min="5638" max="5638" width="10.7109375" style="1" customWidth="1"/>
    <col min="5639" max="5639" width="9" style="1" customWidth="1"/>
    <col min="5640" max="5640" width="9.140625" style="1" customWidth="1"/>
    <col min="5641" max="5641" width="10" style="1" customWidth="1"/>
    <col min="5642" max="5642" width="1.7109375" style="1" customWidth="1"/>
    <col min="5643" max="5643" width="12.42578125" style="1" customWidth="1"/>
    <col min="5644" max="5644" width="2" style="1" customWidth="1"/>
    <col min="5645" max="5645" width="13.85546875" style="1" customWidth="1"/>
    <col min="5646" max="5646" width="3.85546875" style="1" customWidth="1"/>
    <col min="5647" max="5647" width="12.42578125" style="1" customWidth="1"/>
    <col min="5648" max="5648" width="12.5703125" style="1" customWidth="1"/>
    <col min="5649" max="5649" width="16.7109375" style="1" customWidth="1"/>
    <col min="5650" max="5652" width="6.85546875" style="1"/>
    <col min="5653" max="5653" width="10.140625" style="1" bestFit="1" customWidth="1"/>
    <col min="5654" max="5885" width="6.85546875" style="1"/>
    <col min="5886" max="5886" width="28.5703125" style="1" customWidth="1"/>
    <col min="5887" max="5887" width="13.5703125" style="1" customWidth="1"/>
    <col min="5888" max="5888" width="11.7109375" style="1" customWidth="1"/>
    <col min="5889" max="5889" width="12" style="1" customWidth="1"/>
    <col min="5890" max="5891" width="11.42578125" style="1" customWidth="1"/>
    <col min="5892" max="5892" width="13.140625" style="1" customWidth="1"/>
    <col min="5893" max="5893" width="11.140625" style="1" customWidth="1"/>
    <col min="5894" max="5894" width="10.7109375" style="1" customWidth="1"/>
    <col min="5895" max="5895" width="9" style="1" customWidth="1"/>
    <col min="5896" max="5896" width="9.140625" style="1" customWidth="1"/>
    <col min="5897" max="5897" width="10" style="1" customWidth="1"/>
    <col min="5898" max="5898" width="1.7109375" style="1" customWidth="1"/>
    <col min="5899" max="5899" width="12.42578125" style="1" customWidth="1"/>
    <col min="5900" max="5900" width="2" style="1" customWidth="1"/>
    <col min="5901" max="5901" width="13.85546875" style="1" customWidth="1"/>
    <col min="5902" max="5902" width="3.85546875" style="1" customWidth="1"/>
    <col min="5903" max="5903" width="12.42578125" style="1" customWidth="1"/>
    <col min="5904" max="5904" width="12.5703125" style="1" customWidth="1"/>
    <col min="5905" max="5905" width="16.7109375" style="1" customWidth="1"/>
    <col min="5906" max="5908" width="6.85546875" style="1"/>
    <col min="5909" max="5909" width="10.140625" style="1" bestFit="1" customWidth="1"/>
    <col min="5910" max="6141" width="6.85546875" style="1"/>
    <col min="6142" max="6142" width="28.5703125" style="1" customWidth="1"/>
    <col min="6143" max="6143" width="13.5703125" style="1" customWidth="1"/>
    <col min="6144" max="6144" width="11.7109375" style="1" customWidth="1"/>
    <col min="6145" max="6145" width="12" style="1" customWidth="1"/>
    <col min="6146" max="6147" width="11.42578125" style="1" customWidth="1"/>
    <col min="6148" max="6148" width="13.140625" style="1" customWidth="1"/>
    <col min="6149" max="6149" width="11.140625" style="1" customWidth="1"/>
    <col min="6150" max="6150" width="10.7109375" style="1" customWidth="1"/>
    <col min="6151" max="6151" width="9" style="1" customWidth="1"/>
    <col min="6152" max="6152" width="9.140625" style="1" customWidth="1"/>
    <col min="6153" max="6153" width="10" style="1" customWidth="1"/>
    <col min="6154" max="6154" width="1.7109375" style="1" customWidth="1"/>
    <col min="6155" max="6155" width="12.42578125" style="1" customWidth="1"/>
    <col min="6156" max="6156" width="2" style="1" customWidth="1"/>
    <col min="6157" max="6157" width="13.85546875" style="1" customWidth="1"/>
    <col min="6158" max="6158" width="3.85546875" style="1" customWidth="1"/>
    <col min="6159" max="6159" width="12.42578125" style="1" customWidth="1"/>
    <col min="6160" max="6160" width="12.5703125" style="1" customWidth="1"/>
    <col min="6161" max="6161" width="16.7109375" style="1" customWidth="1"/>
    <col min="6162" max="6164" width="6.85546875" style="1"/>
    <col min="6165" max="6165" width="10.140625" style="1" bestFit="1" customWidth="1"/>
    <col min="6166" max="6397" width="6.85546875" style="1"/>
    <col min="6398" max="6398" width="28.5703125" style="1" customWidth="1"/>
    <col min="6399" max="6399" width="13.5703125" style="1" customWidth="1"/>
    <col min="6400" max="6400" width="11.7109375" style="1" customWidth="1"/>
    <col min="6401" max="6401" width="12" style="1" customWidth="1"/>
    <col min="6402" max="6403" width="11.42578125" style="1" customWidth="1"/>
    <col min="6404" max="6404" width="13.140625" style="1" customWidth="1"/>
    <col min="6405" max="6405" width="11.140625" style="1" customWidth="1"/>
    <col min="6406" max="6406" width="10.7109375" style="1" customWidth="1"/>
    <col min="6407" max="6407" width="9" style="1" customWidth="1"/>
    <col min="6408" max="6408" width="9.140625" style="1" customWidth="1"/>
    <col min="6409" max="6409" width="10" style="1" customWidth="1"/>
    <col min="6410" max="6410" width="1.7109375" style="1" customWidth="1"/>
    <col min="6411" max="6411" width="12.42578125" style="1" customWidth="1"/>
    <col min="6412" max="6412" width="2" style="1" customWidth="1"/>
    <col min="6413" max="6413" width="13.85546875" style="1" customWidth="1"/>
    <col min="6414" max="6414" width="3.85546875" style="1" customWidth="1"/>
    <col min="6415" max="6415" width="12.42578125" style="1" customWidth="1"/>
    <col min="6416" max="6416" width="12.5703125" style="1" customWidth="1"/>
    <col min="6417" max="6417" width="16.7109375" style="1" customWidth="1"/>
    <col min="6418" max="6420" width="6.85546875" style="1"/>
    <col min="6421" max="6421" width="10.140625" style="1" bestFit="1" customWidth="1"/>
    <col min="6422" max="6653" width="6.85546875" style="1"/>
    <col min="6654" max="6654" width="28.5703125" style="1" customWidth="1"/>
    <col min="6655" max="6655" width="13.5703125" style="1" customWidth="1"/>
    <col min="6656" max="6656" width="11.7109375" style="1" customWidth="1"/>
    <col min="6657" max="6657" width="12" style="1" customWidth="1"/>
    <col min="6658" max="6659" width="11.42578125" style="1" customWidth="1"/>
    <col min="6660" max="6660" width="13.140625" style="1" customWidth="1"/>
    <col min="6661" max="6661" width="11.140625" style="1" customWidth="1"/>
    <col min="6662" max="6662" width="10.7109375" style="1" customWidth="1"/>
    <col min="6663" max="6663" width="9" style="1" customWidth="1"/>
    <col min="6664" max="6664" width="9.140625" style="1" customWidth="1"/>
    <col min="6665" max="6665" width="10" style="1" customWidth="1"/>
    <col min="6666" max="6666" width="1.7109375" style="1" customWidth="1"/>
    <col min="6667" max="6667" width="12.42578125" style="1" customWidth="1"/>
    <col min="6668" max="6668" width="2" style="1" customWidth="1"/>
    <col min="6669" max="6669" width="13.85546875" style="1" customWidth="1"/>
    <col min="6670" max="6670" width="3.85546875" style="1" customWidth="1"/>
    <col min="6671" max="6671" width="12.42578125" style="1" customWidth="1"/>
    <col min="6672" max="6672" width="12.5703125" style="1" customWidth="1"/>
    <col min="6673" max="6673" width="16.7109375" style="1" customWidth="1"/>
    <col min="6674" max="6676" width="6.85546875" style="1"/>
    <col min="6677" max="6677" width="10.140625" style="1" bestFit="1" customWidth="1"/>
    <col min="6678" max="6909" width="6.85546875" style="1"/>
    <col min="6910" max="6910" width="28.5703125" style="1" customWidth="1"/>
    <col min="6911" max="6911" width="13.5703125" style="1" customWidth="1"/>
    <col min="6912" max="6912" width="11.7109375" style="1" customWidth="1"/>
    <col min="6913" max="6913" width="12" style="1" customWidth="1"/>
    <col min="6914" max="6915" width="11.42578125" style="1" customWidth="1"/>
    <col min="6916" max="6916" width="13.140625" style="1" customWidth="1"/>
    <col min="6917" max="6917" width="11.140625" style="1" customWidth="1"/>
    <col min="6918" max="6918" width="10.7109375" style="1" customWidth="1"/>
    <col min="6919" max="6919" width="9" style="1" customWidth="1"/>
    <col min="6920" max="6920" width="9.140625" style="1" customWidth="1"/>
    <col min="6921" max="6921" width="10" style="1" customWidth="1"/>
    <col min="6922" max="6922" width="1.7109375" style="1" customWidth="1"/>
    <col min="6923" max="6923" width="12.42578125" style="1" customWidth="1"/>
    <col min="6924" max="6924" width="2" style="1" customWidth="1"/>
    <col min="6925" max="6925" width="13.85546875" style="1" customWidth="1"/>
    <col min="6926" max="6926" width="3.85546875" style="1" customWidth="1"/>
    <col min="6927" max="6927" width="12.42578125" style="1" customWidth="1"/>
    <col min="6928" max="6928" width="12.5703125" style="1" customWidth="1"/>
    <col min="6929" max="6929" width="16.7109375" style="1" customWidth="1"/>
    <col min="6930" max="6932" width="6.85546875" style="1"/>
    <col min="6933" max="6933" width="10.140625" style="1" bestFit="1" customWidth="1"/>
    <col min="6934" max="7165" width="6.85546875" style="1"/>
    <col min="7166" max="7166" width="28.5703125" style="1" customWidth="1"/>
    <col min="7167" max="7167" width="13.5703125" style="1" customWidth="1"/>
    <col min="7168" max="7168" width="11.7109375" style="1" customWidth="1"/>
    <col min="7169" max="7169" width="12" style="1" customWidth="1"/>
    <col min="7170" max="7171" width="11.42578125" style="1" customWidth="1"/>
    <col min="7172" max="7172" width="13.140625" style="1" customWidth="1"/>
    <col min="7173" max="7173" width="11.140625" style="1" customWidth="1"/>
    <col min="7174" max="7174" width="10.7109375" style="1" customWidth="1"/>
    <col min="7175" max="7175" width="9" style="1" customWidth="1"/>
    <col min="7176" max="7176" width="9.140625" style="1" customWidth="1"/>
    <col min="7177" max="7177" width="10" style="1" customWidth="1"/>
    <col min="7178" max="7178" width="1.7109375" style="1" customWidth="1"/>
    <col min="7179" max="7179" width="12.42578125" style="1" customWidth="1"/>
    <col min="7180" max="7180" width="2" style="1" customWidth="1"/>
    <col min="7181" max="7181" width="13.85546875" style="1" customWidth="1"/>
    <col min="7182" max="7182" width="3.85546875" style="1" customWidth="1"/>
    <col min="7183" max="7183" width="12.42578125" style="1" customWidth="1"/>
    <col min="7184" max="7184" width="12.5703125" style="1" customWidth="1"/>
    <col min="7185" max="7185" width="16.7109375" style="1" customWidth="1"/>
    <col min="7186" max="7188" width="6.85546875" style="1"/>
    <col min="7189" max="7189" width="10.140625" style="1" bestFit="1" customWidth="1"/>
    <col min="7190" max="7421" width="6.85546875" style="1"/>
    <col min="7422" max="7422" width="28.5703125" style="1" customWidth="1"/>
    <col min="7423" max="7423" width="13.5703125" style="1" customWidth="1"/>
    <col min="7424" max="7424" width="11.7109375" style="1" customWidth="1"/>
    <col min="7425" max="7425" width="12" style="1" customWidth="1"/>
    <col min="7426" max="7427" width="11.42578125" style="1" customWidth="1"/>
    <col min="7428" max="7428" width="13.140625" style="1" customWidth="1"/>
    <col min="7429" max="7429" width="11.140625" style="1" customWidth="1"/>
    <col min="7430" max="7430" width="10.7109375" style="1" customWidth="1"/>
    <col min="7431" max="7431" width="9" style="1" customWidth="1"/>
    <col min="7432" max="7432" width="9.140625" style="1" customWidth="1"/>
    <col min="7433" max="7433" width="10" style="1" customWidth="1"/>
    <col min="7434" max="7434" width="1.7109375" style="1" customWidth="1"/>
    <col min="7435" max="7435" width="12.42578125" style="1" customWidth="1"/>
    <col min="7436" max="7436" width="2" style="1" customWidth="1"/>
    <col min="7437" max="7437" width="13.85546875" style="1" customWidth="1"/>
    <col min="7438" max="7438" width="3.85546875" style="1" customWidth="1"/>
    <col min="7439" max="7439" width="12.42578125" style="1" customWidth="1"/>
    <col min="7440" max="7440" width="12.5703125" style="1" customWidth="1"/>
    <col min="7441" max="7441" width="16.7109375" style="1" customWidth="1"/>
    <col min="7442" max="7444" width="6.85546875" style="1"/>
    <col min="7445" max="7445" width="10.140625" style="1" bestFit="1" customWidth="1"/>
    <col min="7446" max="7677" width="6.85546875" style="1"/>
    <col min="7678" max="7678" width="28.5703125" style="1" customWidth="1"/>
    <col min="7679" max="7679" width="13.5703125" style="1" customWidth="1"/>
    <col min="7680" max="7680" width="11.7109375" style="1" customWidth="1"/>
    <col min="7681" max="7681" width="12" style="1" customWidth="1"/>
    <col min="7682" max="7683" width="11.42578125" style="1" customWidth="1"/>
    <col min="7684" max="7684" width="13.140625" style="1" customWidth="1"/>
    <col min="7685" max="7685" width="11.140625" style="1" customWidth="1"/>
    <col min="7686" max="7686" width="10.7109375" style="1" customWidth="1"/>
    <col min="7687" max="7687" width="9" style="1" customWidth="1"/>
    <col min="7688" max="7688" width="9.140625" style="1" customWidth="1"/>
    <col min="7689" max="7689" width="10" style="1" customWidth="1"/>
    <col min="7690" max="7690" width="1.7109375" style="1" customWidth="1"/>
    <col min="7691" max="7691" width="12.42578125" style="1" customWidth="1"/>
    <col min="7692" max="7692" width="2" style="1" customWidth="1"/>
    <col min="7693" max="7693" width="13.85546875" style="1" customWidth="1"/>
    <col min="7694" max="7694" width="3.85546875" style="1" customWidth="1"/>
    <col min="7695" max="7695" width="12.42578125" style="1" customWidth="1"/>
    <col min="7696" max="7696" width="12.5703125" style="1" customWidth="1"/>
    <col min="7697" max="7697" width="16.7109375" style="1" customWidth="1"/>
    <col min="7698" max="7700" width="6.85546875" style="1"/>
    <col min="7701" max="7701" width="10.140625" style="1" bestFit="1" customWidth="1"/>
    <col min="7702" max="7933" width="6.85546875" style="1"/>
    <col min="7934" max="7934" width="28.5703125" style="1" customWidth="1"/>
    <col min="7935" max="7935" width="13.5703125" style="1" customWidth="1"/>
    <col min="7936" max="7936" width="11.7109375" style="1" customWidth="1"/>
    <col min="7937" max="7937" width="12" style="1" customWidth="1"/>
    <col min="7938" max="7939" width="11.42578125" style="1" customWidth="1"/>
    <col min="7940" max="7940" width="13.140625" style="1" customWidth="1"/>
    <col min="7941" max="7941" width="11.140625" style="1" customWidth="1"/>
    <col min="7942" max="7942" width="10.7109375" style="1" customWidth="1"/>
    <col min="7943" max="7943" width="9" style="1" customWidth="1"/>
    <col min="7944" max="7944" width="9.140625" style="1" customWidth="1"/>
    <col min="7945" max="7945" width="10" style="1" customWidth="1"/>
    <col min="7946" max="7946" width="1.7109375" style="1" customWidth="1"/>
    <col min="7947" max="7947" width="12.42578125" style="1" customWidth="1"/>
    <col min="7948" max="7948" width="2" style="1" customWidth="1"/>
    <col min="7949" max="7949" width="13.85546875" style="1" customWidth="1"/>
    <col min="7950" max="7950" width="3.85546875" style="1" customWidth="1"/>
    <col min="7951" max="7951" width="12.42578125" style="1" customWidth="1"/>
    <col min="7952" max="7952" width="12.5703125" style="1" customWidth="1"/>
    <col min="7953" max="7953" width="16.7109375" style="1" customWidth="1"/>
    <col min="7954" max="7956" width="6.85546875" style="1"/>
    <col min="7957" max="7957" width="10.140625" style="1" bestFit="1" customWidth="1"/>
    <col min="7958" max="8189" width="6.85546875" style="1"/>
    <col min="8190" max="8190" width="28.5703125" style="1" customWidth="1"/>
    <col min="8191" max="8191" width="13.5703125" style="1" customWidth="1"/>
    <col min="8192" max="8192" width="11.7109375" style="1" customWidth="1"/>
    <col min="8193" max="8193" width="12" style="1" customWidth="1"/>
    <col min="8194" max="8195" width="11.42578125" style="1" customWidth="1"/>
    <col min="8196" max="8196" width="13.140625" style="1" customWidth="1"/>
    <col min="8197" max="8197" width="11.140625" style="1" customWidth="1"/>
    <col min="8198" max="8198" width="10.7109375" style="1" customWidth="1"/>
    <col min="8199" max="8199" width="9" style="1" customWidth="1"/>
    <col min="8200" max="8200" width="9.140625" style="1" customWidth="1"/>
    <col min="8201" max="8201" width="10" style="1" customWidth="1"/>
    <col min="8202" max="8202" width="1.7109375" style="1" customWidth="1"/>
    <col min="8203" max="8203" width="12.42578125" style="1" customWidth="1"/>
    <col min="8204" max="8204" width="2" style="1" customWidth="1"/>
    <col min="8205" max="8205" width="13.85546875" style="1" customWidth="1"/>
    <col min="8206" max="8206" width="3.85546875" style="1" customWidth="1"/>
    <col min="8207" max="8207" width="12.42578125" style="1" customWidth="1"/>
    <col min="8208" max="8208" width="12.5703125" style="1" customWidth="1"/>
    <col min="8209" max="8209" width="16.7109375" style="1" customWidth="1"/>
    <col min="8210" max="8212" width="6.85546875" style="1"/>
    <col min="8213" max="8213" width="10.140625" style="1" bestFit="1" customWidth="1"/>
    <col min="8214" max="8445" width="6.85546875" style="1"/>
    <col min="8446" max="8446" width="28.5703125" style="1" customWidth="1"/>
    <col min="8447" max="8447" width="13.5703125" style="1" customWidth="1"/>
    <col min="8448" max="8448" width="11.7109375" style="1" customWidth="1"/>
    <col min="8449" max="8449" width="12" style="1" customWidth="1"/>
    <col min="8450" max="8451" width="11.42578125" style="1" customWidth="1"/>
    <col min="8452" max="8452" width="13.140625" style="1" customWidth="1"/>
    <col min="8453" max="8453" width="11.140625" style="1" customWidth="1"/>
    <col min="8454" max="8454" width="10.7109375" style="1" customWidth="1"/>
    <col min="8455" max="8455" width="9" style="1" customWidth="1"/>
    <col min="8456" max="8456" width="9.140625" style="1" customWidth="1"/>
    <col min="8457" max="8457" width="10" style="1" customWidth="1"/>
    <col min="8458" max="8458" width="1.7109375" style="1" customWidth="1"/>
    <col min="8459" max="8459" width="12.42578125" style="1" customWidth="1"/>
    <col min="8460" max="8460" width="2" style="1" customWidth="1"/>
    <col min="8461" max="8461" width="13.85546875" style="1" customWidth="1"/>
    <col min="8462" max="8462" width="3.85546875" style="1" customWidth="1"/>
    <col min="8463" max="8463" width="12.42578125" style="1" customWidth="1"/>
    <col min="8464" max="8464" width="12.5703125" style="1" customWidth="1"/>
    <col min="8465" max="8465" width="16.7109375" style="1" customWidth="1"/>
    <col min="8466" max="8468" width="6.85546875" style="1"/>
    <col min="8469" max="8469" width="10.140625" style="1" bestFit="1" customWidth="1"/>
    <col min="8470" max="8701" width="6.85546875" style="1"/>
    <col min="8702" max="8702" width="28.5703125" style="1" customWidth="1"/>
    <col min="8703" max="8703" width="13.5703125" style="1" customWidth="1"/>
    <col min="8704" max="8704" width="11.7109375" style="1" customWidth="1"/>
    <col min="8705" max="8705" width="12" style="1" customWidth="1"/>
    <col min="8706" max="8707" width="11.42578125" style="1" customWidth="1"/>
    <col min="8708" max="8708" width="13.140625" style="1" customWidth="1"/>
    <col min="8709" max="8709" width="11.140625" style="1" customWidth="1"/>
    <col min="8710" max="8710" width="10.7109375" style="1" customWidth="1"/>
    <col min="8711" max="8711" width="9" style="1" customWidth="1"/>
    <col min="8712" max="8712" width="9.140625" style="1" customWidth="1"/>
    <col min="8713" max="8713" width="10" style="1" customWidth="1"/>
    <col min="8714" max="8714" width="1.7109375" style="1" customWidth="1"/>
    <col min="8715" max="8715" width="12.42578125" style="1" customWidth="1"/>
    <col min="8716" max="8716" width="2" style="1" customWidth="1"/>
    <col min="8717" max="8717" width="13.85546875" style="1" customWidth="1"/>
    <col min="8718" max="8718" width="3.85546875" style="1" customWidth="1"/>
    <col min="8719" max="8719" width="12.42578125" style="1" customWidth="1"/>
    <col min="8720" max="8720" width="12.5703125" style="1" customWidth="1"/>
    <col min="8721" max="8721" width="16.7109375" style="1" customWidth="1"/>
    <col min="8722" max="8724" width="6.85546875" style="1"/>
    <col min="8725" max="8725" width="10.140625" style="1" bestFit="1" customWidth="1"/>
    <col min="8726" max="8957" width="6.85546875" style="1"/>
    <col min="8958" max="8958" width="28.5703125" style="1" customWidth="1"/>
    <col min="8959" max="8959" width="13.5703125" style="1" customWidth="1"/>
    <col min="8960" max="8960" width="11.7109375" style="1" customWidth="1"/>
    <col min="8961" max="8961" width="12" style="1" customWidth="1"/>
    <col min="8962" max="8963" width="11.42578125" style="1" customWidth="1"/>
    <col min="8964" max="8964" width="13.140625" style="1" customWidth="1"/>
    <col min="8965" max="8965" width="11.140625" style="1" customWidth="1"/>
    <col min="8966" max="8966" width="10.7109375" style="1" customWidth="1"/>
    <col min="8967" max="8967" width="9" style="1" customWidth="1"/>
    <col min="8968" max="8968" width="9.140625" style="1" customWidth="1"/>
    <col min="8969" max="8969" width="10" style="1" customWidth="1"/>
    <col min="8970" max="8970" width="1.7109375" style="1" customWidth="1"/>
    <col min="8971" max="8971" width="12.42578125" style="1" customWidth="1"/>
    <col min="8972" max="8972" width="2" style="1" customWidth="1"/>
    <col min="8973" max="8973" width="13.85546875" style="1" customWidth="1"/>
    <col min="8974" max="8974" width="3.85546875" style="1" customWidth="1"/>
    <col min="8975" max="8975" width="12.42578125" style="1" customWidth="1"/>
    <col min="8976" max="8976" width="12.5703125" style="1" customWidth="1"/>
    <col min="8977" max="8977" width="16.7109375" style="1" customWidth="1"/>
    <col min="8978" max="8980" width="6.85546875" style="1"/>
    <col min="8981" max="8981" width="10.140625" style="1" bestFit="1" customWidth="1"/>
    <col min="8982" max="9213" width="6.85546875" style="1"/>
    <col min="9214" max="9214" width="28.5703125" style="1" customWidth="1"/>
    <col min="9215" max="9215" width="13.5703125" style="1" customWidth="1"/>
    <col min="9216" max="9216" width="11.7109375" style="1" customWidth="1"/>
    <col min="9217" max="9217" width="12" style="1" customWidth="1"/>
    <col min="9218" max="9219" width="11.42578125" style="1" customWidth="1"/>
    <col min="9220" max="9220" width="13.140625" style="1" customWidth="1"/>
    <col min="9221" max="9221" width="11.140625" style="1" customWidth="1"/>
    <col min="9222" max="9222" width="10.7109375" style="1" customWidth="1"/>
    <col min="9223" max="9223" width="9" style="1" customWidth="1"/>
    <col min="9224" max="9224" width="9.140625" style="1" customWidth="1"/>
    <col min="9225" max="9225" width="10" style="1" customWidth="1"/>
    <col min="9226" max="9226" width="1.7109375" style="1" customWidth="1"/>
    <col min="9227" max="9227" width="12.42578125" style="1" customWidth="1"/>
    <col min="9228" max="9228" width="2" style="1" customWidth="1"/>
    <col min="9229" max="9229" width="13.85546875" style="1" customWidth="1"/>
    <col min="9230" max="9230" width="3.85546875" style="1" customWidth="1"/>
    <col min="9231" max="9231" width="12.42578125" style="1" customWidth="1"/>
    <col min="9232" max="9232" width="12.5703125" style="1" customWidth="1"/>
    <col min="9233" max="9233" width="16.7109375" style="1" customWidth="1"/>
    <col min="9234" max="9236" width="6.85546875" style="1"/>
    <col min="9237" max="9237" width="10.140625" style="1" bestFit="1" customWidth="1"/>
    <col min="9238" max="9469" width="6.85546875" style="1"/>
    <col min="9470" max="9470" width="28.5703125" style="1" customWidth="1"/>
    <col min="9471" max="9471" width="13.5703125" style="1" customWidth="1"/>
    <col min="9472" max="9472" width="11.7109375" style="1" customWidth="1"/>
    <col min="9473" max="9473" width="12" style="1" customWidth="1"/>
    <col min="9474" max="9475" width="11.42578125" style="1" customWidth="1"/>
    <col min="9476" max="9476" width="13.140625" style="1" customWidth="1"/>
    <col min="9477" max="9477" width="11.140625" style="1" customWidth="1"/>
    <col min="9478" max="9478" width="10.7109375" style="1" customWidth="1"/>
    <col min="9479" max="9479" width="9" style="1" customWidth="1"/>
    <col min="9480" max="9480" width="9.140625" style="1" customWidth="1"/>
    <col min="9481" max="9481" width="10" style="1" customWidth="1"/>
    <col min="9482" max="9482" width="1.7109375" style="1" customWidth="1"/>
    <col min="9483" max="9483" width="12.42578125" style="1" customWidth="1"/>
    <col min="9484" max="9484" width="2" style="1" customWidth="1"/>
    <col min="9485" max="9485" width="13.85546875" style="1" customWidth="1"/>
    <col min="9486" max="9486" width="3.85546875" style="1" customWidth="1"/>
    <col min="9487" max="9487" width="12.42578125" style="1" customWidth="1"/>
    <col min="9488" max="9488" width="12.5703125" style="1" customWidth="1"/>
    <col min="9489" max="9489" width="16.7109375" style="1" customWidth="1"/>
    <col min="9490" max="9492" width="6.85546875" style="1"/>
    <col min="9493" max="9493" width="10.140625" style="1" bestFit="1" customWidth="1"/>
    <col min="9494" max="9725" width="6.85546875" style="1"/>
    <col min="9726" max="9726" width="28.5703125" style="1" customWidth="1"/>
    <col min="9727" max="9727" width="13.5703125" style="1" customWidth="1"/>
    <col min="9728" max="9728" width="11.7109375" style="1" customWidth="1"/>
    <col min="9729" max="9729" width="12" style="1" customWidth="1"/>
    <col min="9730" max="9731" width="11.42578125" style="1" customWidth="1"/>
    <col min="9732" max="9732" width="13.140625" style="1" customWidth="1"/>
    <col min="9733" max="9733" width="11.140625" style="1" customWidth="1"/>
    <col min="9734" max="9734" width="10.7109375" style="1" customWidth="1"/>
    <col min="9735" max="9735" width="9" style="1" customWidth="1"/>
    <col min="9736" max="9736" width="9.140625" style="1" customWidth="1"/>
    <col min="9737" max="9737" width="10" style="1" customWidth="1"/>
    <col min="9738" max="9738" width="1.7109375" style="1" customWidth="1"/>
    <col min="9739" max="9739" width="12.42578125" style="1" customWidth="1"/>
    <col min="9740" max="9740" width="2" style="1" customWidth="1"/>
    <col min="9741" max="9741" width="13.85546875" style="1" customWidth="1"/>
    <col min="9742" max="9742" width="3.85546875" style="1" customWidth="1"/>
    <col min="9743" max="9743" width="12.42578125" style="1" customWidth="1"/>
    <col min="9744" max="9744" width="12.5703125" style="1" customWidth="1"/>
    <col min="9745" max="9745" width="16.7109375" style="1" customWidth="1"/>
    <col min="9746" max="9748" width="6.85546875" style="1"/>
    <col min="9749" max="9749" width="10.140625" style="1" bestFit="1" customWidth="1"/>
    <col min="9750" max="9981" width="6.85546875" style="1"/>
    <col min="9982" max="9982" width="28.5703125" style="1" customWidth="1"/>
    <col min="9983" max="9983" width="13.5703125" style="1" customWidth="1"/>
    <col min="9984" max="9984" width="11.7109375" style="1" customWidth="1"/>
    <col min="9985" max="9985" width="12" style="1" customWidth="1"/>
    <col min="9986" max="9987" width="11.42578125" style="1" customWidth="1"/>
    <col min="9988" max="9988" width="13.140625" style="1" customWidth="1"/>
    <col min="9989" max="9989" width="11.140625" style="1" customWidth="1"/>
    <col min="9990" max="9990" width="10.7109375" style="1" customWidth="1"/>
    <col min="9991" max="9991" width="9" style="1" customWidth="1"/>
    <col min="9992" max="9992" width="9.140625" style="1" customWidth="1"/>
    <col min="9993" max="9993" width="10" style="1" customWidth="1"/>
    <col min="9994" max="9994" width="1.7109375" style="1" customWidth="1"/>
    <col min="9995" max="9995" width="12.42578125" style="1" customWidth="1"/>
    <col min="9996" max="9996" width="2" style="1" customWidth="1"/>
    <col min="9997" max="9997" width="13.85546875" style="1" customWidth="1"/>
    <col min="9998" max="9998" width="3.85546875" style="1" customWidth="1"/>
    <col min="9999" max="9999" width="12.42578125" style="1" customWidth="1"/>
    <col min="10000" max="10000" width="12.5703125" style="1" customWidth="1"/>
    <col min="10001" max="10001" width="16.7109375" style="1" customWidth="1"/>
    <col min="10002" max="10004" width="6.85546875" style="1"/>
    <col min="10005" max="10005" width="10.140625" style="1" bestFit="1" customWidth="1"/>
    <col min="10006" max="10237" width="6.85546875" style="1"/>
    <col min="10238" max="10238" width="28.5703125" style="1" customWidth="1"/>
    <col min="10239" max="10239" width="13.5703125" style="1" customWidth="1"/>
    <col min="10240" max="10240" width="11.7109375" style="1" customWidth="1"/>
    <col min="10241" max="10241" width="12" style="1" customWidth="1"/>
    <col min="10242" max="10243" width="11.42578125" style="1" customWidth="1"/>
    <col min="10244" max="10244" width="13.140625" style="1" customWidth="1"/>
    <col min="10245" max="10245" width="11.140625" style="1" customWidth="1"/>
    <col min="10246" max="10246" width="10.7109375" style="1" customWidth="1"/>
    <col min="10247" max="10247" width="9" style="1" customWidth="1"/>
    <col min="10248" max="10248" width="9.140625" style="1" customWidth="1"/>
    <col min="10249" max="10249" width="10" style="1" customWidth="1"/>
    <col min="10250" max="10250" width="1.7109375" style="1" customWidth="1"/>
    <col min="10251" max="10251" width="12.42578125" style="1" customWidth="1"/>
    <col min="10252" max="10252" width="2" style="1" customWidth="1"/>
    <col min="10253" max="10253" width="13.85546875" style="1" customWidth="1"/>
    <col min="10254" max="10254" width="3.85546875" style="1" customWidth="1"/>
    <col min="10255" max="10255" width="12.42578125" style="1" customWidth="1"/>
    <col min="10256" max="10256" width="12.5703125" style="1" customWidth="1"/>
    <col min="10257" max="10257" width="16.7109375" style="1" customWidth="1"/>
    <col min="10258" max="10260" width="6.85546875" style="1"/>
    <col min="10261" max="10261" width="10.140625" style="1" bestFit="1" customWidth="1"/>
    <col min="10262" max="10493" width="6.85546875" style="1"/>
    <col min="10494" max="10494" width="28.5703125" style="1" customWidth="1"/>
    <col min="10495" max="10495" width="13.5703125" style="1" customWidth="1"/>
    <col min="10496" max="10496" width="11.7109375" style="1" customWidth="1"/>
    <col min="10497" max="10497" width="12" style="1" customWidth="1"/>
    <col min="10498" max="10499" width="11.42578125" style="1" customWidth="1"/>
    <col min="10500" max="10500" width="13.140625" style="1" customWidth="1"/>
    <col min="10501" max="10501" width="11.140625" style="1" customWidth="1"/>
    <col min="10502" max="10502" width="10.7109375" style="1" customWidth="1"/>
    <col min="10503" max="10503" width="9" style="1" customWidth="1"/>
    <col min="10504" max="10504" width="9.140625" style="1" customWidth="1"/>
    <col min="10505" max="10505" width="10" style="1" customWidth="1"/>
    <col min="10506" max="10506" width="1.7109375" style="1" customWidth="1"/>
    <col min="10507" max="10507" width="12.42578125" style="1" customWidth="1"/>
    <col min="10508" max="10508" width="2" style="1" customWidth="1"/>
    <col min="10509" max="10509" width="13.85546875" style="1" customWidth="1"/>
    <col min="10510" max="10510" width="3.85546875" style="1" customWidth="1"/>
    <col min="10511" max="10511" width="12.42578125" style="1" customWidth="1"/>
    <col min="10512" max="10512" width="12.5703125" style="1" customWidth="1"/>
    <col min="10513" max="10513" width="16.7109375" style="1" customWidth="1"/>
    <col min="10514" max="10516" width="6.85546875" style="1"/>
    <col min="10517" max="10517" width="10.140625" style="1" bestFit="1" customWidth="1"/>
    <col min="10518" max="10749" width="6.85546875" style="1"/>
    <col min="10750" max="10750" width="28.5703125" style="1" customWidth="1"/>
    <col min="10751" max="10751" width="13.5703125" style="1" customWidth="1"/>
    <col min="10752" max="10752" width="11.7109375" style="1" customWidth="1"/>
    <col min="10753" max="10753" width="12" style="1" customWidth="1"/>
    <col min="10754" max="10755" width="11.42578125" style="1" customWidth="1"/>
    <col min="10756" max="10756" width="13.140625" style="1" customWidth="1"/>
    <col min="10757" max="10757" width="11.140625" style="1" customWidth="1"/>
    <col min="10758" max="10758" width="10.7109375" style="1" customWidth="1"/>
    <col min="10759" max="10759" width="9" style="1" customWidth="1"/>
    <col min="10760" max="10760" width="9.140625" style="1" customWidth="1"/>
    <col min="10761" max="10761" width="10" style="1" customWidth="1"/>
    <col min="10762" max="10762" width="1.7109375" style="1" customWidth="1"/>
    <col min="10763" max="10763" width="12.42578125" style="1" customWidth="1"/>
    <col min="10764" max="10764" width="2" style="1" customWidth="1"/>
    <col min="10765" max="10765" width="13.85546875" style="1" customWidth="1"/>
    <col min="10766" max="10766" width="3.85546875" style="1" customWidth="1"/>
    <col min="10767" max="10767" width="12.42578125" style="1" customWidth="1"/>
    <col min="10768" max="10768" width="12.5703125" style="1" customWidth="1"/>
    <col min="10769" max="10769" width="16.7109375" style="1" customWidth="1"/>
    <col min="10770" max="10772" width="6.85546875" style="1"/>
    <col min="10773" max="10773" width="10.140625" style="1" bestFit="1" customWidth="1"/>
    <col min="10774" max="11005" width="6.85546875" style="1"/>
    <col min="11006" max="11006" width="28.5703125" style="1" customWidth="1"/>
    <col min="11007" max="11007" width="13.5703125" style="1" customWidth="1"/>
    <col min="11008" max="11008" width="11.7109375" style="1" customWidth="1"/>
    <col min="11009" max="11009" width="12" style="1" customWidth="1"/>
    <col min="11010" max="11011" width="11.42578125" style="1" customWidth="1"/>
    <col min="11012" max="11012" width="13.140625" style="1" customWidth="1"/>
    <col min="11013" max="11013" width="11.140625" style="1" customWidth="1"/>
    <col min="11014" max="11014" width="10.7109375" style="1" customWidth="1"/>
    <col min="11015" max="11015" width="9" style="1" customWidth="1"/>
    <col min="11016" max="11016" width="9.140625" style="1" customWidth="1"/>
    <col min="11017" max="11017" width="10" style="1" customWidth="1"/>
    <col min="11018" max="11018" width="1.7109375" style="1" customWidth="1"/>
    <col min="11019" max="11019" width="12.42578125" style="1" customWidth="1"/>
    <col min="11020" max="11020" width="2" style="1" customWidth="1"/>
    <col min="11021" max="11021" width="13.85546875" style="1" customWidth="1"/>
    <col min="11022" max="11022" width="3.85546875" style="1" customWidth="1"/>
    <col min="11023" max="11023" width="12.42578125" style="1" customWidth="1"/>
    <col min="11024" max="11024" width="12.5703125" style="1" customWidth="1"/>
    <col min="11025" max="11025" width="16.7109375" style="1" customWidth="1"/>
    <col min="11026" max="11028" width="6.85546875" style="1"/>
    <col min="11029" max="11029" width="10.140625" style="1" bestFit="1" customWidth="1"/>
    <col min="11030" max="11261" width="6.85546875" style="1"/>
    <col min="11262" max="11262" width="28.5703125" style="1" customWidth="1"/>
    <col min="11263" max="11263" width="13.5703125" style="1" customWidth="1"/>
    <col min="11264" max="11264" width="11.7109375" style="1" customWidth="1"/>
    <col min="11265" max="11265" width="12" style="1" customWidth="1"/>
    <col min="11266" max="11267" width="11.42578125" style="1" customWidth="1"/>
    <col min="11268" max="11268" width="13.140625" style="1" customWidth="1"/>
    <col min="11269" max="11269" width="11.140625" style="1" customWidth="1"/>
    <col min="11270" max="11270" width="10.7109375" style="1" customWidth="1"/>
    <col min="11271" max="11271" width="9" style="1" customWidth="1"/>
    <col min="11272" max="11272" width="9.140625" style="1" customWidth="1"/>
    <col min="11273" max="11273" width="10" style="1" customWidth="1"/>
    <col min="11274" max="11274" width="1.7109375" style="1" customWidth="1"/>
    <col min="11275" max="11275" width="12.42578125" style="1" customWidth="1"/>
    <col min="11276" max="11276" width="2" style="1" customWidth="1"/>
    <col min="11277" max="11277" width="13.85546875" style="1" customWidth="1"/>
    <col min="11278" max="11278" width="3.85546875" style="1" customWidth="1"/>
    <col min="11279" max="11279" width="12.42578125" style="1" customWidth="1"/>
    <col min="11280" max="11280" width="12.5703125" style="1" customWidth="1"/>
    <col min="11281" max="11281" width="16.7109375" style="1" customWidth="1"/>
    <col min="11282" max="11284" width="6.85546875" style="1"/>
    <col min="11285" max="11285" width="10.140625" style="1" bestFit="1" customWidth="1"/>
    <col min="11286" max="11517" width="6.85546875" style="1"/>
    <col min="11518" max="11518" width="28.5703125" style="1" customWidth="1"/>
    <col min="11519" max="11519" width="13.5703125" style="1" customWidth="1"/>
    <col min="11520" max="11520" width="11.7109375" style="1" customWidth="1"/>
    <col min="11521" max="11521" width="12" style="1" customWidth="1"/>
    <col min="11522" max="11523" width="11.42578125" style="1" customWidth="1"/>
    <col min="11524" max="11524" width="13.140625" style="1" customWidth="1"/>
    <col min="11525" max="11525" width="11.140625" style="1" customWidth="1"/>
    <col min="11526" max="11526" width="10.7109375" style="1" customWidth="1"/>
    <col min="11527" max="11527" width="9" style="1" customWidth="1"/>
    <col min="11528" max="11528" width="9.140625" style="1" customWidth="1"/>
    <col min="11529" max="11529" width="10" style="1" customWidth="1"/>
    <col min="11530" max="11530" width="1.7109375" style="1" customWidth="1"/>
    <col min="11531" max="11531" width="12.42578125" style="1" customWidth="1"/>
    <col min="11532" max="11532" width="2" style="1" customWidth="1"/>
    <col min="11533" max="11533" width="13.85546875" style="1" customWidth="1"/>
    <col min="11534" max="11534" width="3.85546875" style="1" customWidth="1"/>
    <col min="11535" max="11535" width="12.42578125" style="1" customWidth="1"/>
    <col min="11536" max="11536" width="12.5703125" style="1" customWidth="1"/>
    <col min="11537" max="11537" width="16.7109375" style="1" customWidth="1"/>
    <col min="11538" max="11540" width="6.85546875" style="1"/>
    <col min="11541" max="11541" width="10.140625" style="1" bestFit="1" customWidth="1"/>
    <col min="11542" max="11773" width="6.85546875" style="1"/>
    <col min="11774" max="11774" width="28.5703125" style="1" customWidth="1"/>
    <col min="11775" max="11775" width="13.5703125" style="1" customWidth="1"/>
    <col min="11776" max="11776" width="11.7109375" style="1" customWidth="1"/>
    <col min="11777" max="11777" width="12" style="1" customWidth="1"/>
    <col min="11778" max="11779" width="11.42578125" style="1" customWidth="1"/>
    <col min="11780" max="11780" width="13.140625" style="1" customWidth="1"/>
    <col min="11781" max="11781" width="11.140625" style="1" customWidth="1"/>
    <col min="11782" max="11782" width="10.7109375" style="1" customWidth="1"/>
    <col min="11783" max="11783" width="9" style="1" customWidth="1"/>
    <col min="11784" max="11784" width="9.140625" style="1" customWidth="1"/>
    <col min="11785" max="11785" width="10" style="1" customWidth="1"/>
    <col min="11786" max="11786" width="1.7109375" style="1" customWidth="1"/>
    <col min="11787" max="11787" width="12.42578125" style="1" customWidth="1"/>
    <col min="11788" max="11788" width="2" style="1" customWidth="1"/>
    <col min="11789" max="11789" width="13.85546875" style="1" customWidth="1"/>
    <col min="11790" max="11790" width="3.85546875" style="1" customWidth="1"/>
    <col min="11791" max="11791" width="12.42578125" style="1" customWidth="1"/>
    <col min="11792" max="11792" width="12.5703125" style="1" customWidth="1"/>
    <col min="11793" max="11793" width="16.7109375" style="1" customWidth="1"/>
    <col min="11794" max="11796" width="6.85546875" style="1"/>
    <col min="11797" max="11797" width="10.140625" style="1" bestFit="1" customWidth="1"/>
    <col min="11798" max="12029" width="6.85546875" style="1"/>
    <col min="12030" max="12030" width="28.5703125" style="1" customWidth="1"/>
    <col min="12031" max="12031" width="13.5703125" style="1" customWidth="1"/>
    <col min="12032" max="12032" width="11.7109375" style="1" customWidth="1"/>
    <col min="12033" max="12033" width="12" style="1" customWidth="1"/>
    <col min="12034" max="12035" width="11.42578125" style="1" customWidth="1"/>
    <col min="12036" max="12036" width="13.140625" style="1" customWidth="1"/>
    <col min="12037" max="12037" width="11.140625" style="1" customWidth="1"/>
    <col min="12038" max="12038" width="10.7109375" style="1" customWidth="1"/>
    <col min="12039" max="12039" width="9" style="1" customWidth="1"/>
    <col min="12040" max="12040" width="9.140625" style="1" customWidth="1"/>
    <col min="12041" max="12041" width="10" style="1" customWidth="1"/>
    <col min="12042" max="12042" width="1.7109375" style="1" customWidth="1"/>
    <col min="12043" max="12043" width="12.42578125" style="1" customWidth="1"/>
    <col min="12044" max="12044" width="2" style="1" customWidth="1"/>
    <col min="12045" max="12045" width="13.85546875" style="1" customWidth="1"/>
    <col min="12046" max="12046" width="3.85546875" style="1" customWidth="1"/>
    <col min="12047" max="12047" width="12.42578125" style="1" customWidth="1"/>
    <col min="12048" max="12048" width="12.5703125" style="1" customWidth="1"/>
    <col min="12049" max="12049" width="16.7109375" style="1" customWidth="1"/>
    <col min="12050" max="12052" width="6.85546875" style="1"/>
    <col min="12053" max="12053" width="10.140625" style="1" bestFit="1" customWidth="1"/>
    <col min="12054" max="12285" width="6.85546875" style="1"/>
    <col min="12286" max="12286" width="28.5703125" style="1" customWidth="1"/>
    <col min="12287" max="12287" width="13.5703125" style="1" customWidth="1"/>
    <col min="12288" max="12288" width="11.7109375" style="1" customWidth="1"/>
    <col min="12289" max="12289" width="12" style="1" customWidth="1"/>
    <col min="12290" max="12291" width="11.42578125" style="1" customWidth="1"/>
    <col min="12292" max="12292" width="13.140625" style="1" customWidth="1"/>
    <col min="12293" max="12293" width="11.140625" style="1" customWidth="1"/>
    <col min="12294" max="12294" width="10.7109375" style="1" customWidth="1"/>
    <col min="12295" max="12295" width="9" style="1" customWidth="1"/>
    <col min="12296" max="12296" width="9.140625" style="1" customWidth="1"/>
    <col min="12297" max="12297" width="10" style="1" customWidth="1"/>
    <col min="12298" max="12298" width="1.7109375" style="1" customWidth="1"/>
    <col min="12299" max="12299" width="12.42578125" style="1" customWidth="1"/>
    <col min="12300" max="12300" width="2" style="1" customWidth="1"/>
    <col min="12301" max="12301" width="13.85546875" style="1" customWidth="1"/>
    <col min="12302" max="12302" width="3.85546875" style="1" customWidth="1"/>
    <col min="12303" max="12303" width="12.42578125" style="1" customWidth="1"/>
    <col min="12304" max="12304" width="12.5703125" style="1" customWidth="1"/>
    <col min="12305" max="12305" width="16.7109375" style="1" customWidth="1"/>
    <col min="12306" max="12308" width="6.85546875" style="1"/>
    <col min="12309" max="12309" width="10.140625" style="1" bestFit="1" customWidth="1"/>
    <col min="12310" max="12541" width="6.85546875" style="1"/>
    <col min="12542" max="12542" width="28.5703125" style="1" customWidth="1"/>
    <col min="12543" max="12543" width="13.5703125" style="1" customWidth="1"/>
    <col min="12544" max="12544" width="11.7109375" style="1" customWidth="1"/>
    <col min="12545" max="12545" width="12" style="1" customWidth="1"/>
    <col min="12546" max="12547" width="11.42578125" style="1" customWidth="1"/>
    <col min="12548" max="12548" width="13.140625" style="1" customWidth="1"/>
    <col min="12549" max="12549" width="11.140625" style="1" customWidth="1"/>
    <col min="12550" max="12550" width="10.7109375" style="1" customWidth="1"/>
    <col min="12551" max="12551" width="9" style="1" customWidth="1"/>
    <col min="12552" max="12552" width="9.140625" style="1" customWidth="1"/>
    <col min="12553" max="12553" width="10" style="1" customWidth="1"/>
    <col min="12554" max="12554" width="1.7109375" style="1" customWidth="1"/>
    <col min="12555" max="12555" width="12.42578125" style="1" customWidth="1"/>
    <col min="12556" max="12556" width="2" style="1" customWidth="1"/>
    <col min="12557" max="12557" width="13.85546875" style="1" customWidth="1"/>
    <col min="12558" max="12558" width="3.85546875" style="1" customWidth="1"/>
    <col min="12559" max="12559" width="12.42578125" style="1" customWidth="1"/>
    <col min="12560" max="12560" width="12.5703125" style="1" customWidth="1"/>
    <col min="12561" max="12561" width="16.7109375" style="1" customWidth="1"/>
    <col min="12562" max="12564" width="6.85546875" style="1"/>
    <col min="12565" max="12565" width="10.140625" style="1" bestFit="1" customWidth="1"/>
    <col min="12566" max="12797" width="6.85546875" style="1"/>
    <col min="12798" max="12798" width="28.5703125" style="1" customWidth="1"/>
    <col min="12799" max="12799" width="13.5703125" style="1" customWidth="1"/>
    <col min="12800" max="12800" width="11.7109375" style="1" customWidth="1"/>
    <col min="12801" max="12801" width="12" style="1" customWidth="1"/>
    <col min="12802" max="12803" width="11.42578125" style="1" customWidth="1"/>
    <col min="12804" max="12804" width="13.140625" style="1" customWidth="1"/>
    <col min="12805" max="12805" width="11.140625" style="1" customWidth="1"/>
    <col min="12806" max="12806" width="10.7109375" style="1" customWidth="1"/>
    <col min="12807" max="12807" width="9" style="1" customWidth="1"/>
    <col min="12808" max="12808" width="9.140625" style="1" customWidth="1"/>
    <col min="12809" max="12809" width="10" style="1" customWidth="1"/>
    <col min="12810" max="12810" width="1.7109375" style="1" customWidth="1"/>
    <col min="12811" max="12811" width="12.42578125" style="1" customWidth="1"/>
    <col min="12812" max="12812" width="2" style="1" customWidth="1"/>
    <col min="12813" max="12813" width="13.85546875" style="1" customWidth="1"/>
    <col min="12814" max="12814" width="3.85546875" style="1" customWidth="1"/>
    <col min="12815" max="12815" width="12.42578125" style="1" customWidth="1"/>
    <col min="12816" max="12816" width="12.5703125" style="1" customWidth="1"/>
    <col min="12817" max="12817" width="16.7109375" style="1" customWidth="1"/>
    <col min="12818" max="12820" width="6.85546875" style="1"/>
    <col min="12821" max="12821" width="10.140625" style="1" bestFit="1" customWidth="1"/>
    <col min="12822" max="13053" width="6.85546875" style="1"/>
    <col min="13054" max="13054" width="28.5703125" style="1" customWidth="1"/>
    <col min="13055" max="13055" width="13.5703125" style="1" customWidth="1"/>
    <col min="13056" max="13056" width="11.7109375" style="1" customWidth="1"/>
    <col min="13057" max="13057" width="12" style="1" customWidth="1"/>
    <col min="13058" max="13059" width="11.42578125" style="1" customWidth="1"/>
    <col min="13060" max="13060" width="13.140625" style="1" customWidth="1"/>
    <col min="13061" max="13061" width="11.140625" style="1" customWidth="1"/>
    <col min="13062" max="13062" width="10.7109375" style="1" customWidth="1"/>
    <col min="13063" max="13063" width="9" style="1" customWidth="1"/>
    <col min="13064" max="13064" width="9.140625" style="1" customWidth="1"/>
    <col min="13065" max="13065" width="10" style="1" customWidth="1"/>
    <col min="13066" max="13066" width="1.7109375" style="1" customWidth="1"/>
    <col min="13067" max="13067" width="12.42578125" style="1" customWidth="1"/>
    <col min="13068" max="13068" width="2" style="1" customWidth="1"/>
    <col min="13069" max="13069" width="13.85546875" style="1" customWidth="1"/>
    <col min="13070" max="13070" width="3.85546875" style="1" customWidth="1"/>
    <col min="13071" max="13071" width="12.42578125" style="1" customWidth="1"/>
    <col min="13072" max="13072" width="12.5703125" style="1" customWidth="1"/>
    <col min="13073" max="13073" width="16.7109375" style="1" customWidth="1"/>
    <col min="13074" max="13076" width="6.85546875" style="1"/>
    <col min="13077" max="13077" width="10.140625" style="1" bestFit="1" customWidth="1"/>
    <col min="13078" max="13309" width="6.85546875" style="1"/>
    <col min="13310" max="13310" width="28.5703125" style="1" customWidth="1"/>
    <col min="13311" max="13311" width="13.5703125" style="1" customWidth="1"/>
    <col min="13312" max="13312" width="11.7109375" style="1" customWidth="1"/>
    <col min="13313" max="13313" width="12" style="1" customWidth="1"/>
    <col min="13314" max="13315" width="11.42578125" style="1" customWidth="1"/>
    <col min="13316" max="13316" width="13.140625" style="1" customWidth="1"/>
    <col min="13317" max="13317" width="11.140625" style="1" customWidth="1"/>
    <col min="13318" max="13318" width="10.7109375" style="1" customWidth="1"/>
    <col min="13319" max="13319" width="9" style="1" customWidth="1"/>
    <col min="13320" max="13320" width="9.140625" style="1" customWidth="1"/>
    <col min="13321" max="13321" width="10" style="1" customWidth="1"/>
    <col min="13322" max="13322" width="1.7109375" style="1" customWidth="1"/>
    <col min="13323" max="13323" width="12.42578125" style="1" customWidth="1"/>
    <col min="13324" max="13324" width="2" style="1" customWidth="1"/>
    <col min="13325" max="13325" width="13.85546875" style="1" customWidth="1"/>
    <col min="13326" max="13326" width="3.85546875" style="1" customWidth="1"/>
    <col min="13327" max="13327" width="12.42578125" style="1" customWidth="1"/>
    <col min="13328" max="13328" width="12.5703125" style="1" customWidth="1"/>
    <col min="13329" max="13329" width="16.7109375" style="1" customWidth="1"/>
    <col min="13330" max="13332" width="6.85546875" style="1"/>
    <col min="13333" max="13333" width="10.140625" style="1" bestFit="1" customWidth="1"/>
    <col min="13334" max="13565" width="6.85546875" style="1"/>
    <col min="13566" max="13566" width="28.5703125" style="1" customWidth="1"/>
    <col min="13567" max="13567" width="13.5703125" style="1" customWidth="1"/>
    <col min="13568" max="13568" width="11.7109375" style="1" customWidth="1"/>
    <col min="13569" max="13569" width="12" style="1" customWidth="1"/>
    <col min="13570" max="13571" width="11.42578125" style="1" customWidth="1"/>
    <col min="13572" max="13572" width="13.140625" style="1" customWidth="1"/>
    <col min="13573" max="13573" width="11.140625" style="1" customWidth="1"/>
    <col min="13574" max="13574" width="10.7109375" style="1" customWidth="1"/>
    <col min="13575" max="13575" width="9" style="1" customWidth="1"/>
    <col min="13576" max="13576" width="9.140625" style="1" customWidth="1"/>
    <col min="13577" max="13577" width="10" style="1" customWidth="1"/>
    <col min="13578" max="13578" width="1.7109375" style="1" customWidth="1"/>
    <col min="13579" max="13579" width="12.42578125" style="1" customWidth="1"/>
    <col min="13580" max="13580" width="2" style="1" customWidth="1"/>
    <col min="13581" max="13581" width="13.85546875" style="1" customWidth="1"/>
    <col min="13582" max="13582" width="3.85546875" style="1" customWidth="1"/>
    <col min="13583" max="13583" width="12.42578125" style="1" customWidth="1"/>
    <col min="13584" max="13584" width="12.5703125" style="1" customWidth="1"/>
    <col min="13585" max="13585" width="16.7109375" style="1" customWidth="1"/>
    <col min="13586" max="13588" width="6.85546875" style="1"/>
    <col min="13589" max="13589" width="10.140625" style="1" bestFit="1" customWidth="1"/>
    <col min="13590" max="13821" width="6.85546875" style="1"/>
    <col min="13822" max="13822" width="28.5703125" style="1" customWidth="1"/>
    <col min="13823" max="13823" width="13.5703125" style="1" customWidth="1"/>
    <col min="13824" max="13824" width="11.7109375" style="1" customWidth="1"/>
    <col min="13825" max="13825" width="12" style="1" customWidth="1"/>
    <col min="13826" max="13827" width="11.42578125" style="1" customWidth="1"/>
    <col min="13828" max="13828" width="13.140625" style="1" customWidth="1"/>
    <col min="13829" max="13829" width="11.140625" style="1" customWidth="1"/>
    <col min="13830" max="13830" width="10.7109375" style="1" customWidth="1"/>
    <col min="13831" max="13831" width="9" style="1" customWidth="1"/>
    <col min="13832" max="13832" width="9.140625" style="1" customWidth="1"/>
    <col min="13833" max="13833" width="10" style="1" customWidth="1"/>
    <col min="13834" max="13834" width="1.7109375" style="1" customWidth="1"/>
    <col min="13835" max="13835" width="12.42578125" style="1" customWidth="1"/>
    <col min="13836" max="13836" width="2" style="1" customWidth="1"/>
    <col min="13837" max="13837" width="13.85546875" style="1" customWidth="1"/>
    <col min="13838" max="13838" width="3.85546875" style="1" customWidth="1"/>
    <col min="13839" max="13839" width="12.42578125" style="1" customWidth="1"/>
    <col min="13840" max="13840" width="12.5703125" style="1" customWidth="1"/>
    <col min="13841" max="13841" width="16.7109375" style="1" customWidth="1"/>
    <col min="13842" max="13844" width="6.85546875" style="1"/>
    <col min="13845" max="13845" width="10.140625" style="1" bestFit="1" customWidth="1"/>
    <col min="13846" max="14077" width="6.85546875" style="1"/>
    <col min="14078" max="14078" width="28.5703125" style="1" customWidth="1"/>
    <col min="14079" max="14079" width="13.5703125" style="1" customWidth="1"/>
    <col min="14080" max="14080" width="11.7109375" style="1" customWidth="1"/>
    <col min="14081" max="14081" width="12" style="1" customWidth="1"/>
    <col min="14082" max="14083" width="11.42578125" style="1" customWidth="1"/>
    <col min="14084" max="14084" width="13.140625" style="1" customWidth="1"/>
    <col min="14085" max="14085" width="11.140625" style="1" customWidth="1"/>
    <col min="14086" max="14086" width="10.7109375" style="1" customWidth="1"/>
    <col min="14087" max="14087" width="9" style="1" customWidth="1"/>
    <col min="14088" max="14088" width="9.140625" style="1" customWidth="1"/>
    <col min="14089" max="14089" width="10" style="1" customWidth="1"/>
    <col min="14090" max="14090" width="1.7109375" style="1" customWidth="1"/>
    <col min="14091" max="14091" width="12.42578125" style="1" customWidth="1"/>
    <col min="14092" max="14092" width="2" style="1" customWidth="1"/>
    <col min="14093" max="14093" width="13.85546875" style="1" customWidth="1"/>
    <col min="14094" max="14094" width="3.85546875" style="1" customWidth="1"/>
    <col min="14095" max="14095" width="12.42578125" style="1" customWidth="1"/>
    <col min="14096" max="14096" width="12.5703125" style="1" customWidth="1"/>
    <col min="14097" max="14097" width="16.7109375" style="1" customWidth="1"/>
    <col min="14098" max="14100" width="6.85546875" style="1"/>
    <col min="14101" max="14101" width="10.140625" style="1" bestFit="1" customWidth="1"/>
    <col min="14102" max="14333" width="6.85546875" style="1"/>
    <col min="14334" max="14334" width="28.5703125" style="1" customWidth="1"/>
    <col min="14335" max="14335" width="13.5703125" style="1" customWidth="1"/>
    <col min="14336" max="14336" width="11.7109375" style="1" customWidth="1"/>
    <col min="14337" max="14337" width="12" style="1" customWidth="1"/>
    <col min="14338" max="14339" width="11.42578125" style="1" customWidth="1"/>
    <col min="14340" max="14340" width="13.140625" style="1" customWidth="1"/>
    <col min="14341" max="14341" width="11.140625" style="1" customWidth="1"/>
    <col min="14342" max="14342" width="10.7109375" style="1" customWidth="1"/>
    <col min="14343" max="14343" width="9" style="1" customWidth="1"/>
    <col min="14344" max="14344" width="9.140625" style="1" customWidth="1"/>
    <col min="14345" max="14345" width="10" style="1" customWidth="1"/>
    <col min="14346" max="14346" width="1.7109375" style="1" customWidth="1"/>
    <col min="14347" max="14347" width="12.42578125" style="1" customWidth="1"/>
    <col min="14348" max="14348" width="2" style="1" customWidth="1"/>
    <col min="14349" max="14349" width="13.85546875" style="1" customWidth="1"/>
    <col min="14350" max="14350" width="3.85546875" style="1" customWidth="1"/>
    <col min="14351" max="14351" width="12.42578125" style="1" customWidth="1"/>
    <col min="14352" max="14352" width="12.5703125" style="1" customWidth="1"/>
    <col min="14353" max="14353" width="16.7109375" style="1" customWidth="1"/>
    <col min="14354" max="14356" width="6.85546875" style="1"/>
    <col min="14357" max="14357" width="10.140625" style="1" bestFit="1" customWidth="1"/>
    <col min="14358" max="14589" width="6.85546875" style="1"/>
    <col min="14590" max="14590" width="28.5703125" style="1" customWidth="1"/>
    <col min="14591" max="14591" width="13.5703125" style="1" customWidth="1"/>
    <col min="14592" max="14592" width="11.7109375" style="1" customWidth="1"/>
    <col min="14593" max="14593" width="12" style="1" customWidth="1"/>
    <col min="14594" max="14595" width="11.42578125" style="1" customWidth="1"/>
    <col min="14596" max="14596" width="13.140625" style="1" customWidth="1"/>
    <col min="14597" max="14597" width="11.140625" style="1" customWidth="1"/>
    <col min="14598" max="14598" width="10.7109375" style="1" customWidth="1"/>
    <col min="14599" max="14599" width="9" style="1" customWidth="1"/>
    <col min="14600" max="14600" width="9.140625" style="1" customWidth="1"/>
    <col min="14601" max="14601" width="10" style="1" customWidth="1"/>
    <col min="14602" max="14602" width="1.7109375" style="1" customWidth="1"/>
    <col min="14603" max="14603" width="12.42578125" style="1" customWidth="1"/>
    <col min="14604" max="14604" width="2" style="1" customWidth="1"/>
    <col min="14605" max="14605" width="13.85546875" style="1" customWidth="1"/>
    <col min="14606" max="14606" width="3.85546875" style="1" customWidth="1"/>
    <col min="14607" max="14607" width="12.42578125" style="1" customWidth="1"/>
    <col min="14608" max="14608" width="12.5703125" style="1" customWidth="1"/>
    <col min="14609" max="14609" width="16.7109375" style="1" customWidth="1"/>
    <col min="14610" max="14612" width="6.85546875" style="1"/>
    <col min="14613" max="14613" width="10.140625" style="1" bestFit="1" customWidth="1"/>
    <col min="14614" max="14845" width="6.85546875" style="1"/>
    <col min="14846" max="14846" width="28.5703125" style="1" customWidth="1"/>
    <col min="14847" max="14847" width="13.5703125" style="1" customWidth="1"/>
    <col min="14848" max="14848" width="11.7109375" style="1" customWidth="1"/>
    <col min="14849" max="14849" width="12" style="1" customWidth="1"/>
    <col min="14850" max="14851" width="11.42578125" style="1" customWidth="1"/>
    <col min="14852" max="14852" width="13.140625" style="1" customWidth="1"/>
    <col min="14853" max="14853" width="11.140625" style="1" customWidth="1"/>
    <col min="14854" max="14854" width="10.7109375" style="1" customWidth="1"/>
    <col min="14855" max="14855" width="9" style="1" customWidth="1"/>
    <col min="14856" max="14856" width="9.140625" style="1" customWidth="1"/>
    <col min="14857" max="14857" width="10" style="1" customWidth="1"/>
    <col min="14858" max="14858" width="1.7109375" style="1" customWidth="1"/>
    <col min="14859" max="14859" width="12.42578125" style="1" customWidth="1"/>
    <col min="14860" max="14860" width="2" style="1" customWidth="1"/>
    <col min="14861" max="14861" width="13.85546875" style="1" customWidth="1"/>
    <col min="14862" max="14862" width="3.85546875" style="1" customWidth="1"/>
    <col min="14863" max="14863" width="12.42578125" style="1" customWidth="1"/>
    <col min="14864" max="14864" width="12.5703125" style="1" customWidth="1"/>
    <col min="14865" max="14865" width="16.7109375" style="1" customWidth="1"/>
    <col min="14866" max="14868" width="6.85546875" style="1"/>
    <col min="14869" max="14869" width="10.140625" style="1" bestFit="1" customWidth="1"/>
    <col min="14870" max="15101" width="6.85546875" style="1"/>
    <col min="15102" max="15102" width="28.5703125" style="1" customWidth="1"/>
    <col min="15103" max="15103" width="13.5703125" style="1" customWidth="1"/>
    <col min="15104" max="15104" width="11.7109375" style="1" customWidth="1"/>
    <col min="15105" max="15105" width="12" style="1" customWidth="1"/>
    <col min="15106" max="15107" width="11.42578125" style="1" customWidth="1"/>
    <col min="15108" max="15108" width="13.140625" style="1" customWidth="1"/>
    <col min="15109" max="15109" width="11.140625" style="1" customWidth="1"/>
    <col min="15110" max="15110" width="10.7109375" style="1" customWidth="1"/>
    <col min="15111" max="15111" width="9" style="1" customWidth="1"/>
    <col min="15112" max="15112" width="9.140625" style="1" customWidth="1"/>
    <col min="15113" max="15113" width="10" style="1" customWidth="1"/>
    <col min="15114" max="15114" width="1.7109375" style="1" customWidth="1"/>
    <col min="15115" max="15115" width="12.42578125" style="1" customWidth="1"/>
    <col min="15116" max="15116" width="2" style="1" customWidth="1"/>
    <col min="15117" max="15117" width="13.85546875" style="1" customWidth="1"/>
    <col min="15118" max="15118" width="3.85546875" style="1" customWidth="1"/>
    <col min="15119" max="15119" width="12.42578125" style="1" customWidth="1"/>
    <col min="15120" max="15120" width="12.5703125" style="1" customWidth="1"/>
    <col min="15121" max="15121" width="16.7109375" style="1" customWidth="1"/>
    <col min="15122" max="15124" width="6.85546875" style="1"/>
    <col min="15125" max="15125" width="10.140625" style="1" bestFit="1" customWidth="1"/>
    <col min="15126" max="15357" width="6.85546875" style="1"/>
    <col min="15358" max="15358" width="28.5703125" style="1" customWidth="1"/>
    <col min="15359" max="15359" width="13.5703125" style="1" customWidth="1"/>
    <col min="15360" max="15360" width="11.7109375" style="1" customWidth="1"/>
    <col min="15361" max="15361" width="12" style="1" customWidth="1"/>
    <col min="15362" max="15363" width="11.42578125" style="1" customWidth="1"/>
    <col min="15364" max="15364" width="13.140625" style="1" customWidth="1"/>
    <col min="15365" max="15365" width="11.140625" style="1" customWidth="1"/>
    <col min="15366" max="15366" width="10.7109375" style="1" customWidth="1"/>
    <col min="15367" max="15367" width="9" style="1" customWidth="1"/>
    <col min="15368" max="15368" width="9.140625" style="1" customWidth="1"/>
    <col min="15369" max="15369" width="10" style="1" customWidth="1"/>
    <col min="15370" max="15370" width="1.7109375" style="1" customWidth="1"/>
    <col min="15371" max="15371" width="12.42578125" style="1" customWidth="1"/>
    <col min="15372" max="15372" width="2" style="1" customWidth="1"/>
    <col min="15373" max="15373" width="13.85546875" style="1" customWidth="1"/>
    <col min="15374" max="15374" width="3.85546875" style="1" customWidth="1"/>
    <col min="15375" max="15375" width="12.42578125" style="1" customWidth="1"/>
    <col min="15376" max="15376" width="12.5703125" style="1" customWidth="1"/>
    <col min="15377" max="15377" width="16.7109375" style="1" customWidth="1"/>
    <col min="15378" max="15380" width="6.85546875" style="1"/>
    <col min="15381" max="15381" width="10.140625" style="1" bestFit="1" customWidth="1"/>
    <col min="15382" max="15613" width="6.85546875" style="1"/>
    <col min="15614" max="15614" width="28.5703125" style="1" customWidth="1"/>
    <col min="15615" max="15615" width="13.5703125" style="1" customWidth="1"/>
    <col min="15616" max="15616" width="11.7109375" style="1" customWidth="1"/>
    <col min="15617" max="15617" width="12" style="1" customWidth="1"/>
    <col min="15618" max="15619" width="11.42578125" style="1" customWidth="1"/>
    <col min="15620" max="15620" width="13.140625" style="1" customWidth="1"/>
    <col min="15621" max="15621" width="11.140625" style="1" customWidth="1"/>
    <col min="15622" max="15622" width="10.7109375" style="1" customWidth="1"/>
    <col min="15623" max="15623" width="9" style="1" customWidth="1"/>
    <col min="15624" max="15624" width="9.140625" style="1" customWidth="1"/>
    <col min="15625" max="15625" width="10" style="1" customWidth="1"/>
    <col min="15626" max="15626" width="1.7109375" style="1" customWidth="1"/>
    <col min="15627" max="15627" width="12.42578125" style="1" customWidth="1"/>
    <col min="15628" max="15628" width="2" style="1" customWidth="1"/>
    <col min="15629" max="15629" width="13.85546875" style="1" customWidth="1"/>
    <col min="15630" max="15630" width="3.85546875" style="1" customWidth="1"/>
    <col min="15631" max="15631" width="12.42578125" style="1" customWidth="1"/>
    <col min="15632" max="15632" width="12.5703125" style="1" customWidth="1"/>
    <col min="15633" max="15633" width="16.7109375" style="1" customWidth="1"/>
    <col min="15634" max="15636" width="6.85546875" style="1"/>
    <col min="15637" max="15637" width="10.140625" style="1" bestFit="1" customWidth="1"/>
    <col min="15638" max="15869" width="6.85546875" style="1"/>
    <col min="15870" max="15870" width="28.5703125" style="1" customWidth="1"/>
    <col min="15871" max="15871" width="13.5703125" style="1" customWidth="1"/>
    <col min="15872" max="15872" width="11.7109375" style="1" customWidth="1"/>
    <col min="15873" max="15873" width="12" style="1" customWidth="1"/>
    <col min="15874" max="15875" width="11.42578125" style="1" customWidth="1"/>
    <col min="15876" max="15876" width="13.140625" style="1" customWidth="1"/>
    <col min="15877" max="15877" width="11.140625" style="1" customWidth="1"/>
    <col min="15878" max="15878" width="10.7109375" style="1" customWidth="1"/>
    <col min="15879" max="15879" width="9" style="1" customWidth="1"/>
    <col min="15880" max="15880" width="9.140625" style="1" customWidth="1"/>
    <col min="15881" max="15881" width="10" style="1" customWidth="1"/>
    <col min="15882" max="15882" width="1.7109375" style="1" customWidth="1"/>
    <col min="15883" max="15883" width="12.42578125" style="1" customWidth="1"/>
    <col min="15884" max="15884" width="2" style="1" customWidth="1"/>
    <col min="15885" max="15885" width="13.85546875" style="1" customWidth="1"/>
    <col min="15886" max="15886" width="3.85546875" style="1" customWidth="1"/>
    <col min="15887" max="15887" width="12.42578125" style="1" customWidth="1"/>
    <col min="15888" max="15888" width="12.5703125" style="1" customWidth="1"/>
    <col min="15889" max="15889" width="16.7109375" style="1" customWidth="1"/>
    <col min="15890" max="15892" width="6.85546875" style="1"/>
    <col min="15893" max="15893" width="10.140625" style="1" bestFit="1" customWidth="1"/>
    <col min="15894" max="16125" width="6.85546875" style="1"/>
    <col min="16126" max="16126" width="28.5703125" style="1" customWidth="1"/>
    <col min="16127" max="16127" width="13.5703125" style="1" customWidth="1"/>
    <col min="16128" max="16128" width="11.7109375" style="1" customWidth="1"/>
    <col min="16129" max="16129" width="12" style="1" customWidth="1"/>
    <col min="16130" max="16131" width="11.42578125" style="1" customWidth="1"/>
    <col min="16132" max="16132" width="13.140625" style="1" customWidth="1"/>
    <col min="16133" max="16133" width="11.140625" style="1" customWidth="1"/>
    <col min="16134" max="16134" width="10.7109375" style="1" customWidth="1"/>
    <col min="16135" max="16135" width="9" style="1" customWidth="1"/>
    <col min="16136" max="16136" width="9.140625" style="1" customWidth="1"/>
    <col min="16137" max="16137" width="10" style="1" customWidth="1"/>
    <col min="16138" max="16138" width="1.7109375" style="1" customWidth="1"/>
    <col min="16139" max="16139" width="12.42578125" style="1" customWidth="1"/>
    <col min="16140" max="16140" width="2" style="1" customWidth="1"/>
    <col min="16141" max="16141" width="13.85546875" style="1" customWidth="1"/>
    <col min="16142" max="16142" width="3.85546875" style="1" customWidth="1"/>
    <col min="16143" max="16143" width="12.42578125" style="1" customWidth="1"/>
    <col min="16144" max="16144" width="12.5703125" style="1" customWidth="1"/>
    <col min="16145" max="16145" width="16.7109375" style="1" customWidth="1"/>
    <col min="16146" max="16148" width="6.85546875" style="1"/>
    <col min="16149" max="16149" width="10.140625" style="1" bestFit="1" customWidth="1"/>
    <col min="16150" max="16384" width="6.85546875" style="1"/>
  </cols>
  <sheetData>
    <row r="1" spans="1:28" ht="48" customHeight="1" x14ac:dyDescent="0.2">
      <c r="A1" s="64" t="s">
        <v>97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P1" s="61"/>
      <c r="Q1" s="62"/>
      <c r="R1" s="62"/>
      <c r="S1" s="63"/>
      <c r="T1" s="63"/>
      <c r="U1" s="63"/>
      <c r="V1" s="62"/>
      <c r="W1" s="62"/>
      <c r="X1" s="62"/>
      <c r="Y1" s="62"/>
    </row>
    <row r="2" spans="1:28" ht="33" customHeight="1" x14ac:dyDescent="0.2">
      <c r="A2" s="2"/>
      <c r="B2" s="65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7"/>
      <c r="M2" s="3"/>
      <c r="N2" s="47"/>
      <c r="P2" s="80" t="s">
        <v>93</v>
      </c>
      <c r="Q2" s="69"/>
      <c r="R2" s="69"/>
      <c r="S2" s="69"/>
      <c r="T2" s="69"/>
      <c r="U2" s="69"/>
      <c r="V2" s="69"/>
      <c r="W2" s="69"/>
      <c r="X2" s="69"/>
      <c r="Y2" s="69"/>
      <c r="Z2" s="69"/>
      <c r="AA2" s="68"/>
      <c r="AB2" s="68"/>
    </row>
    <row r="3" spans="1:28" ht="89.25" x14ac:dyDescent="0.2">
      <c r="A3" s="4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6" t="s">
        <v>6</v>
      </c>
      <c r="G3" s="7" t="s">
        <v>7</v>
      </c>
      <c r="H3" s="8" t="s">
        <v>8</v>
      </c>
      <c r="I3" s="9" t="s">
        <v>9</v>
      </c>
      <c r="J3" s="10" t="s">
        <v>10</v>
      </c>
      <c r="K3" s="9" t="s">
        <v>11</v>
      </c>
      <c r="L3" s="11" t="s">
        <v>12</v>
      </c>
      <c r="M3" s="12"/>
      <c r="N3" s="48" t="s">
        <v>89</v>
      </c>
      <c r="O3" s="56"/>
      <c r="P3" s="40" t="s">
        <v>80</v>
      </c>
      <c r="Q3" s="42" t="s">
        <v>81</v>
      </c>
      <c r="R3" s="42" t="s">
        <v>82</v>
      </c>
      <c r="S3" s="30" t="s">
        <v>83</v>
      </c>
      <c r="T3" s="55" t="s">
        <v>92</v>
      </c>
      <c r="U3" s="44" t="s">
        <v>84</v>
      </c>
      <c r="V3" s="42" t="s">
        <v>85</v>
      </c>
      <c r="W3" s="42" t="s">
        <v>87</v>
      </c>
      <c r="X3" s="42" t="s">
        <v>8</v>
      </c>
      <c r="Y3" s="42" t="s">
        <v>88</v>
      </c>
      <c r="Z3" s="71" t="s">
        <v>94</v>
      </c>
      <c r="AA3" s="43" t="s">
        <v>95</v>
      </c>
      <c r="AB3" s="77" t="s">
        <v>96</v>
      </c>
    </row>
    <row r="4" spans="1:28" ht="15" customHeight="1" x14ac:dyDescent="0.25">
      <c r="A4" s="13" t="s">
        <v>13</v>
      </c>
      <c r="B4" s="14">
        <v>4364290</v>
      </c>
      <c r="C4" s="15">
        <v>0</v>
      </c>
      <c r="D4" s="15">
        <v>0</v>
      </c>
      <c r="E4" s="15">
        <v>5130</v>
      </c>
      <c r="F4" s="15">
        <v>0</v>
      </c>
      <c r="G4" s="15">
        <v>0</v>
      </c>
      <c r="H4" s="15">
        <v>0</v>
      </c>
      <c r="I4" s="15">
        <v>93990</v>
      </c>
      <c r="J4" s="15">
        <v>0</v>
      </c>
      <c r="K4" s="15">
        <v>0</v>
      </c>
      <c r="L4" s="15">
        <v>4330</v>
      </c>
      <c r="M4" s="14"/>
      <c r="N4" s="49">
        <v>244497.94190463205</v>
      </c>
      <c r="O4" s="57"/>
      <c r="P4" s="41">
        <f t="shared" ref="P4:P35" si="0">B4+C4+D4+E4+F4+N4</f>
        <v>4613917.9419046324</v>
      </c>
      <c r="Q4" s="18">
        <f t="shared" ref="Q4:Q35" si="1">G4+K4</f>
        <v>0</v>
      </c>
      <c r="R4" s="18">
        <f>P4+Q4</f>
        <v>4613917.9419046324</v>
      </c>
      <c r="S4" s="25">
        <f t="shared" ref="S4:S67" si="2">$Q$74*R4/$R$70</f>
        <v>80275.351236907445</v>
      </c>
      <c r="T4" s="29">
        <f>R4-S4</f>
        <v>4533642.5906677246</v>
      </c>
      <c r="U4" s="25">
        <f>Q4*($Q$71/$Q$72)</f>
        <v>0</v>
      </c>
      <c r="V4" s="17">
        <f t="shared" ref="V4:V35" si="3">I4+J4</f>
        <v>93990</v>
      </c>
      <c r="W4" s="46">
        <f>V4*$V$72/$V$70</f>
        <v>20984.244449915281</v>
      </c>
      <c r="X4" s="17">
        <f t="shared" ref="X4:X35" si="4">H4</f>
        <v>0</v>
      </c>
      <c r="Y4" s="46">
        <f>X4*$X$72/$X$70</f>
        <v>0</v>
      </c>
      <c r="Z4" s="72">
        <f>T4+W4+Y4</f>
        <v>4554626.83511764</v>
      </c>
      <c r="AA4" s="74">
        <f>Z4/1000</f>
        <v>4554.6268351176395</v>
      </c>
      <c r="AB4" s="78">
        <f>AA4*30</f>
        <v>136638.80505352918</v>
      </c>
    </row>
    <row r="5" spans="1:28" ht="15" customHeight="1" x14ac:dyDescent="0.25">
      <c r="A5" s="13" t="s">
        <v>14</v>
      </c>
      <c r="B5" s="14">
        <v>4622610</v>
      </c>
      <c r="C5" s="15">
        <v>0</v>
      </c>
      <c r="D5" s="15">
        <v>0</v>
      </c>
      <c r="E5" s="15">
        <v>4630160</v>
      </c>
      <c r="F5" s="15">
        <v>0</v>
      </c>
      <c r="G5" s="15">
        <v>2226340</v>
      </c>
      <c r="H5" s="15">
        <v>84840</v>
      </c>
      <c r="I5" s="15">
        <v>145120</v>
      </c>
      <c r="J5" s="15">
        <v>0</v>
      </c>
      <c r="K5" s="15">
        <v>0</v>
      </c>
      <c r="L5" s="15">
        <v>7830</v>
      </c>
      <c r="M5" s="14"/>
      <c r="N5" s="49">
        <v>1042540.9894401053</v>
      </c>
      <c r="O5" s="57"/>
      <c r="P5" s="16">
        <f t="shared" si="0"/>
        <v>10295310.989440106</v>
      </c>
      <c r="Q5" s="18">
        <f t="shared" si="1"/>
        <v>2226340</v>
      </c>
      <c r="R5" s="18">
        <f t="shared" ref="R5:R68" si="5">P5+Q5</f>
        <v>12521650.989440106</v>
      </c>
      <c r="S5" s="25">
        <f t="shared" si="2"/>
        <v>217858.21592404271</v>
      </c>
      <c r="T5" s="29">
        <f t="shared" ref="T5:T68" si="6">R5-S5</f>
        <v>12303792.773516063</v>
      </c>
      <c r="U5" s="25">
        <f t="shared" ref="U5:U68" si="7">Q5*($Q$71/$Q$72)</f>
        <v>1897269.9191673177</v>
      </c>
      <c r="V5" s="17">
        <f t="shared" si="3"/>
        <v>145120</v>
      </c>
      <c r="W5" s="46">
        <f t="shared" ref="W5:W68" si="8">V5*$V$72/$V$70</f>
        <v>32399.54840484845</v>
      </c>
      <c r="X5" s="17">
        <f t="shared" si="4"/>
        <v>84840</v>
      </c>
      <c r="Y5" s="46">
        <f t="shared" ref="Y5:Y68" si="9">X5*$X$72/$X$70</f>
        <v>7171.6678252715983</v>
      </c>
      <c r="Z5" s="72">
        <f t="shared" ref="Z5:Z34" si="10">T5+W5+Y5</f>
        <v>12343363.989746183</v>
      </c>
      <c r="AA5" s="74">
        <f t="shared" ref="AA5:AA68" si="11">Z5/1000</f>
        <v>12343.363989746184</v>
      </c>
      <c r="AB5" s="78">
        <f t="shared" ref="AB5:AB68" si="12">AA5*30</f>
        <v>370300.91969238548</v>
      </c>
    </row>
    <row r="6" spans="1:28" ht="15" customHeight="1" x14ac:dyDescent="0.25">
      <c r="A6" s="13" t="s">
        <v>15</v>
      </c>
      <c r="B6" s="14">
        <v>8162560</v>
      </c>
      <c r="C6" s="15">
        <v>0</v>
      </c>
      <c r="D6" s="15">
        <v>0</v>
      </c>
      <c r="E6" s="15">
        <v>0</v>
      </c>
      <c r="F6" s="15">
        <v>0</v>
      </c>
      <c r="G6" s="15">
        <v>1708770</v>
      </c>
      <c r="H6" s="15">
        <v>344090</v>
      </c>
      <c r="I6" s="15">
        <v>48970</v>
      </c>
      <c r="J6" s="15">
        <v>18070</v>
      </c>
      <c r="K6" s="15">
        <v>0</v>
      </c>
      <c r="L6" s="15">
        <v>11500</v>
      </c>
      <c r="M6" s="14"/>
      <c r="N6" s="49">
        <v>936660.32423693035</v>
      </c>
      <c r="O6" s="57"/>
      <c r="P6" s="16">
        <f t="shared" si="0"/>
        <v>9099220.3242369294</v>
      </c>
      <c r="Q6" s="18">
        <f t="shared" si="1"/>
        <v>1708770</v>
      </c>
      <c r="R6" s="18">
        <f t="shared" si="5"/>
        <v>10807990.324236929</v>
      </c>
      <c r="S6" s="25">
        <f t="shared" si="2"/>
        <v>188043.05372736295</v>
      </c>
      <c r="T6" s="29">
        <f t="shared" si="6"/>
        <v>10619947.270509567</v>
      </c>
      <c r="U6" s="25">
        <f t="shared" si="7"/>
        <v>1456200.7239574986</v>
      </c>
      <c r="V6" s="17">
        <f t="shared" si="3"/>
        <v>67040</v>
      </c>
      <c r="W6" s="46">
        <f t="shared" si="8"/>
        <v>14967.376826495591</v>
      </c>
      <c r="X6" s="17">
        <f t="shared" si="4"/>
        <v>344090</v>
      </c>
      <c r="Y6" s="46">
        <f t="shared" si="9"/>
        <v>29086.506152731075</v>
      </c>
      <c r="Z6" s="72">
        <f t="shared" si="10"/>
        <v>10664001.153488792</v>
      </c>
      <c r="AA6" s="74">
        <f t="shared" si="11"/>
        <v>10664.001153488793</v>
      </c>
      <c r="AB6" s="78">
        <f t="shared" si="12"/>
        <v>319920.03460466379</v>
      </c>
    </row>
    <row r="7" spans="1:28" ht="25.5" customHeight="1" x14ac:dyDescent="0.25">
      <c r="A7" s="13" t="s">
        <v>16</v>
      </c>
      <c r="B7" s="14">
        <v>9514350</v>
      </c>
      <c r="C7" s="15">
        <v>0</v>
      </c>
      <c r="D7" s="15">
        <v>0</v>
      </c>
      <c r="E7" s="15">
        <v>0</v>
      </c>
      <c r="F7" s="15">
        <v>0</v>
      </c>
      <c r="G7" s="15">
        <v>2035940</v>
      </c>
      <c r="H7" s="15">
        <v>226830</v>
      </c>
      <c r="I7" s="15">
        <v>45980</v>
      </c>
      <c r="J7" s="15">
        <v>0</v>
      </c>
      <c r="K7" s="15">
        <v>0</v>
      </c>
      <c r="L7" s="15">
        <v>4400</v>
      </c>
      <c r="M7" s="14"/>
      <c r="N7" s="49">
        <v>507974.00134579372</v>
      </c>
      <c r="O7" s="57"/>
      <c r="P7" s="16">
        <f t="shared" si="0"/>
        <v>10022324.001345795</v>
      </c>
      <c r="Q7" s="18">
        <f t="shared" si="1"/>
        <v>2035940</v>
      </c>
      <c r="R7" s="18">
        <f t="shared" si="5"/>
        <v>12058264.001345795</v>
      </c>
      <c r="S7" s="25">
        <f t="shared" si="2"/>
        <v>209795.96737600549</v>
      </c>
      <c r="T7" s="29">
        <f t="shared" si="6"/>
        <v>11848468.03396979</v>
      </c>
      <c r="U7" s="25">
        <f t="shared" si="7"/>
        <v>1735012.4954991192</v>
      </c>
      <c r="V7" s="17">
        <f t="shared" si="3"/>
        <v>45980</v>
      </c>
      <c r="W7" s="46">
        <f t="shared" si="8"/>
        <v>10265.512924854822</v>
      </c>
      <c r="X7" s="17">
        <f t="shared" si="4"/>
        <v>226830</v>
      </c>
      <c r="Y7" s="46">
        <f t="shared" si="9"/>
        <v>19174.321225911794</v>
      </c>
      <c r="Z7" s="72">
        <f t="shared" si="10"/>
        <v>11877907.868120557</v>
      </c>
      <c r="AA7" s="74">
        <f t="shared" si="11"/>
        <v>11877.907868120557</v>
      </c>
      <c r="AB7" s="78">
        <f t="shared" si="12"/>
        <v>356337.23604361672</v>
      </c>
    </row>
    <row r="8" spans="1:28" ht="15" customHeight="1" x14ac:dyDescent="0.25">
      <c r="A8" s="13" t="s">
        <v>17</v>
      </c>
      <c r="B8" s="14">
        <v>600820</v>
      </c>
      <c r="C8" s="15">
        <v>121460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4"/>
      <c r="N8" s="49">
        <v>0</v>
      </c>
      <c r="O8" s="57"/>
      <c r="P8" s="16">
        <f t="shared" si="0"/>
        <v>722280</v>
      </c>
      <c r="Q8" s="18">
        <f t="shared" si="1"/>
        <v>0</v>
      </c>
      <c r="R8" s="18">
        <f t="shared" si="5"/>
        <v>722280</v>
      </c>
      <c r="S8" s="25">
        <f t="shared" si="2"/>
        <v>12566.604222583714</v>
      </c>
      <c r="T8" s="29">
        <f t="shared" si="6"/>
        <v>709713.3957774163</v>
      </c>
      <c r="U8" s="25">
        <f t="shared" si="7"/>
        <v>0</v>
      </c>
      <c r="V8" s="17">
        <f t="shared" si="3"/>
        <v>0</v>
      </c>
      <c r="W8" s="46">
        <f t="shared" si="8"/>
        <v>0</v>
      </c>
      <c r="X8" s="17">
        <f t="shared" si="4"/>
        <v>0</v>
      </c>
      <c r="Y8" s="46">
        <f t="shared" si="9"/>
        <v>0</v>
      </c>
      <c r="Z8" s="72">
        <f t="shared" si="10"/>
        <v>709713.3957774163</v>
      </c>
      <c r="AA8" s="74">
        <f t="shared" si="11"/>
        <v>709.71339577741628</v>
      </c>
      <c r="AB8" s="78">
        <f t="shared" si="12"/>
        <v>21291.401873322488</v>
      </c>
    </row>
    <row r="9" spans="1:28" ht="15" customHeight="1" x14ac:dyDescent="0.25">
      <c r="A9" s="13" t="s">
        <v>18</v>
      </c>
      <c r="B9" s="14">
        <v>66243600</v>
      </c>
      <c r="C9" s="15">
        <v>0</v>
      </c>
      <c r="D9" s="15">
        <v>0</v>
      </c>
      <c r="E9" s="15">
        <v>273850</v>
      </c>
      <c r="F9" s="15">
        <v>57225270</v>
      </c>
      <c r="G9" s="15">
        <v>42592170</v>
      </c>
      <c r="H9" s="15">
        <v>93130</v>
      </c>
      <c r="I9" s="15">
        <v>2054640</v>
      </c>
      <c r="J9" s="15">
        <v>311220</v>
      </c>
      <c r="K9" s="15">
        <v>3260</v>
      </c>
      <c r="L9" s="15">
        <v>0</v>
      </c>
      <c r="M9" s="14"/>
      <c r="N9" s="49">
        <v>5491114.4233299438</v>
      </c>
      <c r="O9" s="57"/>
      <c r="P9" s="16">
        <f t="shared" si="0"/>
        <v>129233834.42332995</v>
      </c>
      <c r="Q9" s="18">
        <f t="shared" si="1"/>
        <v>42595430</v>
      </c>
      <c r="R9" s="18">
        <f t="shared" si="5"/>
        <v>171829264.42332995</v>
      </c>
      <c r="S9" s="25">
        <f t="shared" si="2"/>
        <v>2989575.1784151187</v>
      </c>
      <c r="T9" s="29">
        <f t="shared" si="6"/>
        <v>168839689.24491483</v>
      </c>
      <c r="U9" s="25">
        <f t="shared" si="7"/>
        <v>36299499.642012067</v>
      </c>
      <c r="V9" s="17">
        <f t="shared" si="3"/>
        <v>2365860</v>
      </c>
      <c r="W9" s="46">
        <f t="shared" si="8"/>
        <v>528202.83619828243</v>
      </c>
      <c r="X9" s="17">
        <f t="shared" si="4"/>
        <v>93130</v>
      </c>
      <c r="Y9" s="46">
        <f t="shared" si="9"/>
        <v>7872.4354616636492</v>
      </c>
      <c r="Z9" s="72">
        <f t="shared" si="10"/>
        <v>169375764.51657477</v>
      </c>
      <c r="AA9" s="74">
        <f t="shared" si="11"/>
        <v>169375.76451657477</v>
      </c>
      <c r="AB9" s="78">
        <f t="shared" si="12"/>
        <v>5081272.935497243</v>
      </c>
    </row>
    <row r="10" spans="1:28" ht="15" customHeight="1" x14ac:dyDescent="0.25">
      <c r="A10" s="13" t="s">
        <v>19</v>
      </c>
      <c r="B10" s="14">
        <v>4328840</v>
      </c>
      <c r="C10" s="15">
        <v>0</v>
      </c>
      <c r="D10" s="15">
        <v>0</v>
      </c>
      <c r="E10" s="15">
        <v>1625360</v>
      </c>
      <c r="F10" s="15">
        <v>5081740</v>
      </c>
      <c r="G10" s="15">
        <v>2363710</v>
      </c>
      <c r="H10" s="15">
        <v>254120</v>
      </c>
      <c r="I10" s="15">
        <v>45320</v>
      </c>
      <c r="J10" s="15">
        <v>0</v>
      </c>
      <c r="K10" s="15">
        <v>0</v>
      </c>
      <c r="L10" s="15">
        <v>2830</v>
      </c>
      <c r="M10" s="14"/>
      <c r="N10" s="49">
        <v>693442.90842605196</v>
      </c>
      <c r="O10" s="57"/>
      <c r="P10" s="16">
        <f t="shared" si="0"/>
        <v>11729382.908426052</v>
      </c>
      <c r="Q10" s="18">
        <f t="shared" si="1"/>
        <v>2363710</v>
      </c>
      <c r="R10" s="18">
        <f t="shared" si="5"/>
        <v>14093092.908426052</v>
      </c>
      <c r="S10" s="25">
        <f t="shared" si="2"/>
        <v>245198.98218459796</v>
      </c>
      <c r="T10" s="29">
        <f t="shared" si="6"/>
        <v>13847893.926241454</v>
      </c>
      <c r="U10" s="25">
        <f t="shared" si="7"/>
        <v>2014335.5824514588</v>
      </c>
      <c r="V10" s="17">
        <f t="shared" si="3"/>
        <v>45320</v>
      </c>
      <c r="W10" s="46">
        <f t="shared" si="8"/>
        <v>10118.161064689441</v>
      </c>
      <c r="X10" s="17">
        <f t="shared" si="4"/>
        <v>254120</v>
      </c>
      <c r="Y10" s="46">
        <f t="shared" si="9"/>
        <v>21481.190803371272</v>
      </c>
      <c r="Z10" s="72">
        <f t="shared" si="10"/>
        <v>13879493.278109515</v>
      </c>
      <c r="AA10" s="74">
        <f t="shared" si="11"/>
        <v>13879.493278109516</v>
      </c>
      <c r="AB10" s="78">
        <f t="shared" si="12"/>
        <v>416384.79834328545</v>
      </c>
    </row>
    <row r="11" spans="1:28" ht="15" customHeight="1" x14ac:dyDescent="0.25">
      <c r="A11" s="13" t="s">
        <v>20</v>
      </c>
      <c r="B11" s="14">
        <v>1492400</v>
      </c>
      <c r="C11" s="15">
        <v>0</v>
      </c>
      <c r="D11" s="15">
        <v>0</v>
      </c>
      <c r="E11" s="15">
        <v>3483905</v>
      </c>
      <c r="F11" s="15">
        <v>0</v>
      </c>
      <c r="G11" s="15">
        <v>19330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4"/>
      <c r="N11" s="49">
        <v>104903.41242165703</v>
      </c>
      <c r="O11" s="57"/>
      <c r="P11" s="16">
        <f t="shared" si="0"/>
        <v>5081208.4124216568</v>
      </c>
      <c r="Q11" s="18">
        <f t="shared" si="1"/>
        <v>19330</v>
      </c>
      <c r="R11" s="18">
        <f t="shared" si="5"/>
        <v>5100538.4124216568</v>
      </c>
      <c r="S11" s="25">
        <f t="shared" si="2"/>
        <v>88741.828032049089</v>
      </c>
      <c r="T11" s="29">
        <f t="shared" si="6"/>
        <v>5011796.5843896074</v>
      </c>
      <c r="U11" s="25">
        <f t="shared" si="7"/>
        <v>16472.878148667431</v>
      </c>
      <c r="V11" s="17">
        <f t="shared" si="3"/>
        <v>0</v>
      </c>
      <c r="W11" s="46">
        <f t="shared" si="8"/>
        <v>0</v>
      </c>
      <c r="X11" s="17">
        <f t="shared" si="4"/>
        <v>0</v>
      </c>
      <c r="Y11" s="46">
        <f t="shared" si="9"/>
        <v>0</v>
      </c>
      <c r="Z11" s="72">
        <f t="shared" si="10"/>
        <v>5011796.5843896074</v>
      </c>
      <c r="AA11" s="74">
        <f t="shared" si="11"/>
        <v>5011.7965843896072</v>
      </c>
      <c r="AB11" s="78">
        <f t="shared" si="12"/>
        <v>150353.89753168821</v>
      </c>
    </row>
    <row r="12" spans="1:28" ht="15" customHeight="1" x14ac:dyDescent="0.25">
      <c r="A12" s="13" t="s">
        <v>21</v>
      </c>
      <c r="B12" s="14">
        <v>5249150</v>
      </c>
      <c r="C12" s="15">
        <v>5263720</v>
      </c>
      <c r="D12" s="15">
        <v>0</v>
      </c>
      <c r="E12" s="15">
        <v>20490</v>
      </c>
      <c r="F12" s="15">
        <v>0</v>
      </c>
      <c r="G12" s="15">
        <v>0</v>
      </c>
      <c r="H12" s="15">
        <v>217290</v>
      </c>
      <c r="I12" s="15">
        <v>337820</v>
      </c>
      <c r="J12" s="15">
        <v>0</v>
      </c>
      <c r="K12" s="15">
        <v>0</v>
      </c>
      <c r="L12" s="15">
        <v>6300</v>
      </c>
      <c r="M12" s="14"/>
      <c r="N12" s="49">
        <v>464890.06800932699</v>
      </c>
      <c r="O12" s="57"/>
      <c r="P12" s="16">
        <f t="shared" si="0"/>
        <v>10998250.068009326</v>
      </c>
      <c r="Q12" s="18">
        <f t="shared" si="1"/>
        <v>0</v>
      </c>
      <c r="R12" s="18">
        <f t="shared" si="5"/>
        <v>10998250.068009326</v>
      </c>
      <c r="S12" s="25">
        <f t="shared" si="2"/>
        <v>191353.29199988593</v>
      </c>
      <c r="T12" s="29">
        <f t="shared" si="6"/>
        <v>10806896.77600944</v>
      </c>
      <c r="U12" s="25">
        <f t="shared" si="7"/>
        <v>0</v>
      </c>
      <c r="V12" s="17">
        <f t="shared" si="3"/>
        <v>337820</v>
      </c>
      <c r="W12" s="46">
        <f t="shared" si="8"/>
        <v>75421.826365255678</v>
      </c>
      <c r="X12" s="17">
        <f t="shared" si="4"/>
        <v>217290</v>
      </c>
      <c r="Y12" s="46">
        <f t="shared" si="9"/>
        <v>18367.888988133731</v>
      </c>
      <c r="Z12" s="72">
        <f t="shared" si="10"/>
        <v>10900686.491362829</v>
      </c>
      <c r="AA12" s="74">
        <f t="shared" si="11"/>
        <v>10900.686491362829</v>
      </c>
      <c r="AB12" s="78">
        <f t="shared" si="12"/>
        <v>327020.59474088484</v>
      </c>
    </row>
    <row r="13" spans="1:28" ht="24" customHeight="1" x14ac:dyDescent="0.25">
      <c r="A13" s="13" t="s">
        <v>22</v>
      </c>
      <c r="B13" s="14">
        <v>14434010</v>
      </c>
      <c r="C13" s="15">
        <v>0</v>
      </c>
      <c r="D13" s="15">
        <v>0</v>
      </c>
      <c r="E13" s="15">
        <v>0</v>
      </c>
      <c r="F13" s="15">
        <v>0</v>
      </c>
      <c r="G13" s="15">
        <v>3793660</v>
      </c>
      <c r="H13" s="15">
        <v>50940</v>
      </c>
      <c r="I13" s="15">
        <v>123260</v>
      </c>
      <c r="J13" s="15">
        <v>0</v>
      </c>
      <c r="K13" s="15">
        <v>0</v>
      </c>
      <c r="L13" s="15">
        <v>2420</v>
      </c>
      <c r="M13" s="14"/>
      <c r="N13" s="49">
        <v>1550398.7019599399</v>
      </c>
      <c r="O13" s="57"/>
      <c r="P13" s="16">
        <f t="shared" si="0"/>
        <v>15984408.70195994</v>
      </c>
      <c r="Q13" s="18">
        <f t="shared" si="1"/>
        <v>3793660</v>
      </c>
      <c r="R13" s="18">
        <f t="shared" si="5"/>
        <v>19778068.701959938</v>
      </c>
      <c r="S13" s="25">
        <f t="shared" si="2"/>
        <v>344109.15664922271</v>
      </c>
      <c r="T13" s="29">
        <f t="shared" si="6"/>
        <v>19433959.545310713</v>
      </c>
      <c r="U13" s="25">
        <f t="shared" si="7"/>
        <v>3232928.0350477854</v>
      </c>
      <c r="V13" s="17">
        <f t="shared" si="3"/>
        <v>123260</v>
      </c>
      <c r="W13" s="46">
        <f t="shared" si="8"/>
        <v>27519.076187855706</v>
      </c>
      <c r="X13" s="17">
        <f t="shared" si="4"/>
        <v>50940</v>
      </c>
      <c r="Y13" s="46">
        <f t="shared" si="9"/>
        <v>4306.0438356828763</v>
      </c>
      <c r="Z13" s="72">
        <f t="shared" si="10"/>
        <v>19465784.665334255</v>
      </c>
      <c r="AA13" s="74">
        <f t="shared" si="11"/>
        <v>19465.784665334253</v>
      </c>
      <c r="AB13" s="78">
        <f t="shared" si="12"/>
        <v>583973.53996002756</v>
      </c>
    </row>
    <row r="14" spans="1:28" ht="22.5" customHeight="1" x14ac:dyDescent="0.25">
      <c r="A14" s="13" t="s">
        <v>23</v>
      </c>
      <c r="B14" s="14">
        <v>20206340</v>
      </c>
      <c r="C14" s="15">
        <v>19340</v>
      </c>
      <c r="D14" s="15">
        <v>0</v>
      </c>
      <c r="E14" s="15">
        <v>0</v>
      </c>
      <c r="F14" s="15">
        <v>0</v>
      </c>
      <c r="G14" s="15">
        <v>0</v>
      </c>
      <c r="H14" s="15">
        <v>5900</v>
      </c>
      <c r="I14" s="15">
        <v>47560</v>
      </c>
      <c r="J14" s="15">
        <v>0</v>
      </c>
      <c r="K14" s="15">
        <v>0</v>
      </c>
      <c r="L14" s="15">
        <v>4300</v>
      </c>
      <c r="M14" s="14"/>
      <c r="N14" s="49">
        <v>130806.11325444395</v>
      </c>
      <c r="O14" s="57"/>
      <c r="P14" s="16">
        <f t="shared" si="0"/>
        <v>20356486.113254443</v>
      </c>
      <c r="Q14" s="18">
        <f t="shared" si="1"/>
        <v>0</v>
      </c>
      <c r="R14" s="18">
        <f t="shared" si="5"/>
        <v>20356486.113254443</v>
      </c>
      <c r="S14" s="25">
        <f t="shared" si="2"/>
        <v>354172.7645065487</v>
      </c>
      <c r="T14" s="29">
        <f t="shared" si="6"/>
        <v>20002313.348747894</v>
      </c>
      <c r="U14" s="25">
        <f t="shared" si="7"/>
        <v>0</v>
      </c>
      <c r="V14" s="17">
        <f t="shared" si="3"/>
        <v>47560</v>
      </c>
      <c r="W14" s="46">
        <f t="shared" si="8"/>
        <v>10618.264347674974</v>
      </c>
      <c r="X14" s="17">
        <f t="shared" si="4"/>
        <v>5900</v>
      </c>
      <c r="Y14" s="46">
        <f t="shared" si="9"/>
        <v>498.73691854199001</v>
      </c>
      <c r="Z14" s="72">
        <f t="shared" si="10"/>
        <v>20013430.350014113</v>
      </c>
      <c r="AA14" s="74">
        <f t="shared" si="11"/>
        <v>20013.430350014114</v>
      </c>
      <c r="AB14" s="78">
        <f t="shared" si="12"/>
        <v>600402.9105004234</v>
      </c>
    </row>
    <row r="15" spans="1:28" ht="21" customHeight="1" x14ac:dyDescent="0.25">
      <c r="A15" s="13" t="s">
        <v>24</v>
      </c>
      <c r="B15" s="14">
        <v>21727660</v>
      </c>
      <c r="C15" s="15">
        <v>1417110</v>
      </c>
      <c r="D15" s="15">
        <v>1894800</v>
      </c>
      <c r="E15" s="15">
        <v>0</v>
      </c>
      <c r="F15" s="15">
        <v>0</v>
      </c>
      <c r="G15" s="15">
        <v>1559920</v>
      </c>
      <c r="H15" s="15">
        <v>20350</v>
      </c>
      <c r="I15" s="15">
        <v>258790</v>
      </c>
      <c r="J15" s="15">
        <v>0</v>
      </c>
      <c r="K15" s="15">
        <v>3220</v>
      </c>
      <c r="L15" s="15">
        <v>11860</v>
      </c>
      <c r="M15" s="14"/>
      <c r="N15" s="49">
        <v>919226.12378765328</v>
      </c>
      <c r="O15" s="57"/>
      <c r="P15" s="16">
        <f t="shared" si="0"/>
        <v>25958796.123787653</v>
      </c>
      <c r="Q15" s="18">
        <f t="shared" si="1"/>
        <v>1563140</v>
      </c>
      <c r="R15" s="18">
        <f t="shared" si="5"/>
        <v>27521936.123787653</v>
      </c>
      <c r="S15" s="25">
        <f t="shared" si="2"/>
        <v>478841.00169860607</v>
      </c>
      <c r="T15" s="29">
        <f t="shared" si="6"/>
        <v>27043095.122089047</v>
      </c>
      <c r="U15" s="25">
        <f t="shared" si="7"/>
        <v>1332095.9518524578</v>
      </c>
      <c r="V15" s="17">
        <f t="shared" si="3"/>
        <v>258790</v>
      </c>
      <c r="W15" s="46">
        <f t="shared" si="8"/>
        <v>57777.557412422342</v>
      </c>
      <c r="X15" s="17">
        <f t="shared" si="4"/>
        <v>20350</v>
      </c>
      <c r="Y15" s="46">
        <f t="shared" si="9"/>
        <v>1720.2197105643215</v>
      </c>
      <c r="Z15" s="72">
        <f t="shared" si="10"/>
        <v>27102592.899212036</v>
      </c>
      <c r="AA15" s="74">
        <f t="shared" si="11"/>
        <v>27102.592899212035</v>
      </c>
      <c r="AB15" s="78">
        <f t="shared" si="12"/>
        <v>813077.78697636107</v>
      </c>
    </row>
    <row r="16" spans="1:28" ht="30" customHeight="1" x14ac:dyDescent="0.25">
      <c r="A16" s="13" t="s">
        <v>25</v>
      </c>
      <c r="B16" s="14">
        <v>14706010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90830</v>
      </c>
      <c r="I16" s="15">
        <v>0</v>
      </c>
      <c r="J16" s="15">
        <v>0</v>
      </c>
      <c r="K16" s="15">
        <v>0</v>
      </c>
      <c r="L16" s="15">
        <v>5860</v>
      </c>
      <c r="M16" s="14"/>
      <c r="N16" s="49">
        <v>527382.94852883951</v>
      </c>
      <c r="O16" s="57"/>
      <c r="P16" s="16">
        <f t="shared" si="0"/>
        <v>15233392.948528839</v>
      </c>
      <c r="Q16" s="18">
        <f t="shared" si="1"/>
        <v>0</v>
      </c>
      <c r="R16" s="18">
        <f t="shared" si="5"/>
        <v>15233392.948528839</v>
      </c>
      <c r="S16" s="25">
        <f t="shared" si="2"/>
        <v>265038.51712806599</v>
      </c>
      <c r="T16" s="29">
        <f t="shared" si="6"/>
        <v>14968354.431400774</v>
      </c>
      <c r="U16" s="25">
        <f t="shared" si="7"/>
        <v>0</v>
      </c>
      <c r="V16" s="17">
        <f t="shared" si="3"/>
        <v>0</v>
      </c>
      <c r="W16" s="46">
        <f t="shared" si="8"/>
        <v>0</v>
      </c>
      <c r="X16" s="17">
        <f t="shared" si="4"/>
        <v>90830</v>
      </c>
      <c r="Y16" s="46">
        <f t="shared" si="9"/>
        <v>7678.0125951133814</v>
      </c>
      <c r="Z16" s="72">
        <f t="shared" si="10"/>
        <v>14976032.443995887</v>
      </c>
      <c r="AA16" s="74">
        <f t="shared" si="11"/>
        <v>14976.032443995888</v>
      </c>
      <c r="AB16" s="78">
        <f t="shared" si="12"/>
        <v>449280.97331987665</v>
      </c>
    </row>
    <row r="17" spans="1:28" ht="15" customHeight="1" x14ac:dyDescent="0.25">
      <c r="A17" s="13" t="s">
        <v>26</v>
      </c>
      <c r="B17" s="14">
        <v>4758870</v>
      </c>
      <c r="C17" s="15">
        <v>234760</v>
      </c>
      <c r="D17" s="15">
        <v>0</v>
      </c>
      <c r="E17" s="15">
        <v>0</v>
      </c>
      <c r="F17" s="15">
        <v>0</v>
      </c>
      <c r="G17" s="15">
        <v>0</v>
      </c>
      <c r="H17" s="15">
        <v>372660</v>
      </c>
      <c r="I17" s="15">
        <v>234390</v>
      </c>
      <c r="J17" s="15">
        <v>0</v>
      </c>
      <c r="K17" s="15">
        <v>1261850</v>
      </c>
      <c r="L17" s="15">
        <v>3600</v>
      </c>
      <c r="M17" s="14"/>
      <c r="N17" s="49">
        <v>18346.020129471501</v>
      </c>
      <c r="O17" s="57"/>
      <c r="P17" s="16">
        <f t="shared" si="0"/>
        <v>5011976.0201294711</v>
      </c>
      <c r="Q17" s="18">
        <f t="shared" si="1"/>
        <v>1261850</v>
      </c>
      <c r="R17" s="18">
        <f t="shared" si="5"/>
        <v>6273826.0201294711</v>
      </c>
      <c r="S17" s="25">
        <f t="shared" si="2"/>
        <v>109155.29788491248</v>
      </c>
      <c r="T17" s="29">
        <f t="shared" si="6"/>
        <v>6164670.7222445589</v>
      </c>
      <c r="U17" s="25">
        <f t="shared" si="7"/>
        <v>1075338.9183598552</v>
      </c>
      <c r="V17" s="17">
        <f t="shared" si="3"/>
        <v>234390</v>
      </c>
      <c r="W17" s="46">
        <f t="shared" si="8"/>
        <v>52330.003794187076</v>
      </c>
      <c r="X17" s="17">
        <f t="shared" si="4"/>
        <v>372660</v>
      </c>
      <c r="Y17" s="46">
        <f t="shared" si="9"/>
        <v>31501.576282009828</v>
      </c>
      <c r="Z17" s="72">
        <f t="shared" si="10"/>
        <v>6248502.3023207551</v>
      </c>
      <c r="AA17" s="74">
        <f t="shared" si="11"/>
        <v>6248.502302320755</v>
      </c>
      <c r="AB17" s="78">
        <f t="shared" si="12"/>
        <v>187455.06906962264</v>
      </c>
    </row>
    <row r="18" spans="1:28" ht="15" customHeight="1" x14ac:dyDescent="0.25">
      <c r="A18" s="13" t="s">
        <v>27</v>
      </c>
      <c r="B18" s="14">
        <v>9315000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365300</v>
      </c>
      <c r="I18" s="15">
        <v>161560</v>
      </c>
      <c r="J18" s="15">
        <v>0</v>
      </c>
      <c r="K18" s="15">
        <v>0</v>
      </c>
      <c r="L18" s="15">
        <v>0</v>
      </c>
      <c r="M18" s="14"/>
      <c r="N18" s="49">
        <v>53272.968533631763</v>
      </c>
      <c r="O18" s="57"/>
      <c r="P18" s="16">
        <f t="shared" si="0"/>
        <v>9368272.9685336314</v>
      </c>
      <c r="Q18" s="18">
        <f t="shared" si="1"/>
        <v>0</v>
      </c>
      <c r="R18" s="18">
        <f t="shared" si="5"/>
        <v>9368272.9685336314</v>
      </c>
      <c r="S18" s="25">
        <f t="shared" si="2"/>
        <v>162994.10013386997</v>
      </c>
      <c r="T18" s="29">
        <f t="shared" si="6"/>
        <v>9205278.8683997616</v>
      </c>
      <c r="U18" s="25">
        <f t="shared" si="7"/>
        <v>0</v>
      </c>
      <c r="V18" s="17">
        <f t="shared" si="3"/>
        <v>161560</v>
      </c>
      <c r="W18" s="46">
        <f t="shared" si="8"/>
        <v>36069.949285331561</v>
      </c>
      <c r="X18" s="17">
        <f t="shared" si="4"/>
        <v>365300</v>
      </c>
      <c r="Y18" s="46">
        <f t="shared" si="9"/>
        <v>30879.423109048974</v>
      </c>
      <c r="Z18" s="72">
        <f t="shared" si="10"/>
        <v>9272228.2407941427</v>
      </c>
      <c r="AA18" s="74">
        <f t="shared" si="11"/>
        <v>9272.228240794142</v>
      </c>
      <c r="AB18" s="78">
        <f t="shared" si="12"/>
        <v>278166.84722382424</v>
      </c>
    </row>
    <row r="19" spans="1:28" ht="15" customHeight="1" x14ac:dyDescent="0.25">
      <c r="A19" s="13" t="s">
        <v>28</v>
      </c>
      <c r="B19" s="14">
        <v>6595830</v>
      </c>
      <c r="C19" s="15">
        <v>0</v>
      </c>
      <c r="D19" s="15">
        <v>0</v>
      </c>
      <c r="E19" s="15">
        <v>0</v>
      </c>
      <c r="F19" s="15">
        <v>0</v>
      </c>
      <c r="G19" s="15">
        <v>2135180</v>
      </c>
      <c r="H19" s="15">
        <v>62560</v>
      </c>
      <c r="I19" s="15">
        <v>0</v>
      </c>
      <c r="J19" s="15">
        <v>0</v>
      </c>
      <c r="K19" s="15">
        <v>22760</v>
      </c>
      <c r="L19" s="15">
        <v>0</v>
      </c>
      <c r="M19" s="14"/>
      <c r="N19" s="49">
        <v>466763.09328067524</v>
      </c>
      <c r="O19" s="57"/>
      <c r="P19" s="16">
        <f t="shared" si="0"/>
        <v>7062593.0932806749</v>
      </c>
      <c r="Q19" s="18">
        <f t="shared" si="1"/>
        <v>2157940</v>
      </c>
      <c r="R19" s="18">
        <f t="shared" si="5"/>
        <v>9220533.0932806749</v>
      </c>
      <c r="S19" s="25">
        <f t="shared" si="2"/>
        <v>160423.64471464502</v>
      </c>
      <c r="T19" s="29">
        <f t="shared" si="6"/>
        <v>9060109.4485660307</v>
      </c>
      <c r="U19" s="25">
        <f t="shared" si="7"/>
        <v>1838979.9623453389</v>
      </c>
      <c r="V19" s="17">
        <f t="shared" si="3"/>
        <v>0</v>
      </c>
      <c r="W19" s="46">
        <f t="shared" si="8"/>
        <v>0</v>
      </c>
      <c r="X19" s="17">
        <f t="shared" si="4"/>
        <v>62560</v>
      </c>
      <c r="Y19" s="46">
        <f t="shared" si="9"/>
        <v>5288.3019701672702</v>
      </c>
      <c r="Z19" s="72">
        <f t="shared" si="10"/>
        <v>9065397.7505361978</v>
      </c>
      <c r="AA19" s="74">
        <f t="shared" si="11"/>
        <v>9065.3977505361981</v>
      </c>
      <c r="AB19" s="78">
        <f t="shared" si="12"/>
        <v>271961.93251608592</v>
      </c>
    </row>
    <row r="20" spans="1:28" ht="15" customHeight="1" x14ac:dyDescent="0.25">
      <c r="A20" s="13" t="s">
        <v>29</v>
      </c>
      <c r="B20" s="14">
        <v>12951100</v>
      </c>
      <c r="C20" s="15">
        <v>0</v>
      </c>
      <c r="D20" s="15">
        <v>0</v>
      </c>
      <c r="E20" s="15">
        <v>0</v>
      </c>
      <c r="F20" s="15">
        <v>0</v>
      </c>
      <c r="G20" s="15">
        <v>6116240</v>
      </c>
      <c r="H20" s="15">
        <v>864540</v>
      </c>
      <c r="I20" s="15">
        <v>147220</v>
      </c>
      <c r="J20" s="15">
        <v>0</v>
      </c>
      <c r="K20" s="15">
        <v>3640</v>
      </c>
      <c r="L20" s="15">
        <v>3750</v>
      </c>
      <c r="M20" s="14"/>
      <c r="N20" s="49">
        <v>1578594.7849341815</v>
      </c>
      <c r="O20" s="57"/>
      <c r="P20" s="16">
        <f t="shared" si="0"/>
        <v>14529694.784934182</v>
      </c>
      <c r="Q20" s="18">
        <f t="shared" si="1"/>
        <v>6119880</v>
      </c>
      <c r="R20" s="18">
        <f t="shared" si="5"/>
        <v>20649574.784934182</v>
      </c>
      <c r="S20" s="25">
        <f t="shared" si="2"/>
        <v>359272.07410825725</v>
      </c>
      <c r="T20" s="29">
        <f t="shared" si="6"/>
        <v>20290302.710825924</v>
      </c>
      <c r="U20" s="25">
        <f t="shared" si="7"/>
        <v>5215314.9262528112</v>
      </c>
      <c r="V20" s="17">
        <f t="shared" si="3"/>
        <v>147220</v>
      </c>
      <c r="W20" s="46">
        <f t="shared" si="8"/>
        <v>32868.395232647388</v>
      </c>
      <c r="X20" s="17">
        <f t="shared" si="4"/>
        <v>864540</v>
      </c>
      <c r="Y20" s="46">
        <f t="shared" si="9"/>
        <v>73081.019585812202</v>
      </c>
      <c r="Z20" s="72">
        <f t="shared" si="10"/>
        <v>20396252.125644382</v>
      </c>
      <c r="AA20" s="74">
        <f t="shared" si="11"/>
        <v>20396.252125644383</v>
      </c>
      <c r="AB20" s="78">
        <f t="shared" si="12"/>
        <v>611887.56376933155</v>
      </c>
    </row>
    <row r="21" spans="1:28" ht="15" customHeight="1" x14ac:dyDescent="0.25">
      <c r="A21" s="13" t="s">
        <v>30</v>
      </c>
      <c r="B21" s="14">
        <v>4005170</v>
      </c>
      <c r="C21" s="15">
        <v>0</v>
      </c>
      <c r="D21" s="15">
        <v>0</v>
      </c>
      <c r="E21" s="15">
        <v>2065860</v>
      </c>
      <c r="F21" s="15">
        <v>0</v>
      </c>
      <c r="G21" s="15">
        <v>0</v>
      </c>
      <c r="H21" s="15">
        <v>52600</v>
      </c>
      <c r="I21" s="15">
        <v>0</v>
      </c>
      <c r="J21" s="15">
        <v>0</v>
      </c>
      <c r="K21" s="15">
        <v>0</v>
      </c>
      <c r="L21" s="15">
        <v>0</v>
      </c>
      <c r="M21" s="14"/>
      <c r="N21" s="49">
        <v>150594.42305803663</v>
      </c>
      <c r="O21" s="57"/>
      <c r="P21" s="16">
        <f t="shared" si="0"/>
        <v>6221624.4230580367</v>
      </c>
      <c r="Q21" s="18">
        <f t="shared" si="1"/>
        <v>0</v>
      </c>
      <c r="R21" s="18">
        <f t="shared" si="5"/>
        <v>6221624.4230580367</v>
      </c>
      <c r="S21" s="25">
        <f t="shared" si="2"/>
        <v>108247.06726772316</v>
      </c>
      <c r="T21" s="29">
        <f t="shared" si="6"/>
        <v>6113377.3557903133</v>
      </c>
      <c r="U21" s="25">
        <f t="shared" si="7"/>
        <v>0</v>
      </c>
      <c r="V21" s="17">
        <f t="shared" si="3"/>
        <v>0</v>
      </c>
      <c r="W21" s="46">
        <f t="shared" si="8"/>
        <v>0</v>
      </c>
      <c r="X21" s="17">
        <f t="shared" si="4"/>
        <v>52600</v>
      </c>
      <c r="Y21" s="46">
        <f t="shared" si="9"/>
        <v>4446.3664263235041</v>
      </c>
      <c r="Z21" s="72">
        <f t="shared" si="10"/>
        <v>6117823.7222166369</v>
      </c>
      <c r="AA21" s="74">
        <f t="shared" si="11"/>
        <v>6117.8237222166372</v>
      </c>
      <c r="AB21" s="78">
        <f t="shared" si="12"/>
        <v>183534.71166649912</v>
      </c>
    </row>
    <row r="22" spans="1:28" ht="20.25" customHeight="1" x14ac:dyDescent="0.25">
      <c r="A22" s="13" t="s">
        <v>31</v>
      </c>
      <c r="B22" s="14">
        <v>10890910</v>
      </c>
      <c r="C22" s="15">
        <v>2423650</v>
      </c>
      <c r="D22" s="15">
        <v>0</v>
      </c>
      <c r="E22" s="15">
        <v>0</v>
      </c>
      <c r="F22" s="15">
        <v>0</v>
      </c>
      <c r="G22" s="15">
        <v>0</v>
      </c>
      <c r="H22" s="15">
        <v>2042100</v>
      </c>
      <c r="I22" s="15">
        <v>0</v>
      </c>
      <c r="J22" s="15">
        <v>0</v>
      </c>
      <c r="K22" s="15">
        <v>0</v>
      </c>
      <c r="L22" s="15">
        <v>0</v>
      </c>
      <c r="M22" s="14"/>
      <c r="N22" s="49">
        <v>0</v>
      </c>
      <c r="O22" s="57"/>
      <c r="P22" s="16">
        <f t="shared" si="0"/>
        <v>13314560</v>
      </c>
      <c r="Q22" s="18">
        <f t="shared" si="1"/>
        <v>0</v>
      </c>
      <c r="R22" s="18">
        <f t="shared" si="5"/>
        <v>13314560</v>
      </c>
      <c r="S22" s="25">
        <f t="shared" si="2"/>
        <v>231653.66051648144</v>
      </c>
      <c r="T22" s="29">
        <f t="shared" si="6"/>
        <v>13082906.339483518</v>
      </c>
      <c r="U22" s="25">
        <f t="shared" si="7"/>
        <v>0</v>
      </c>
      <c r="V22" s="17">
        <f t="shared" si="3"/>
        <v>0</v>
      </c>
      <c r="W22" s="46">
        <f t="shared" si="8"/>
        <v>0</v>
      </c>
      <c r="X22" s="17">
        <f t="shared" si="4"/>
        <v>2042100</v>
      </c>
      <c r="Y22" s="46">
        <f t="shared" si="9"/>
        <v>172622.14599230469</v>
      </c>
      <c r="Z22" s="72">
        <f t="shared" si="10"/>
        <v>13255528.485475823</v>
      </c>
      <c r="AA22" s="74">
        <f t="shared" si="11"/>
        <v>13255.528485475823</v>
      </c>
      <c r="AB22" s="78">
        <f t="shared" si="12"/>
        <v>397665.85456427466</v>
      </c>
    </row>
    <row r="23" spans="1:28" ht="15" customHeight="1" x14ac:dyDescent="0.25">
      <c r="A23" s="13" t="s">
        <v>32</v>
      </c>
      <c r="B23" s="14">
        <v>8114310</v>
      </c>
      <c r="C23" s="15">
        <v>0</v>
      </c>
      <c r="D23" s="15">
        <v>0</v>
      </c>
      <c r="E23" s="15">
        <v>0</v>
      </c>
      <c r="F23" s="15">
        <v>0</v>
      </c>
      <c r="G23" s="15">
        <v>155430</v>
      </c>
      <c r="H23" s="15">
        <v>0</v>
      </c>
      <c r="I23" s="15">
        <v>0</v>
      </c>
      <c r="J23" s="15">
        <v>0</v>
      </c>
      <c r="K23" s="15">
        <v>0</v>
      </c>
      <c r="L23" s="15">
        <v>4830</v>
      </c>
      <c r="M23" s="14"/>
      <c r="N23" s="49">
        <v>403589.63057766616</v>
      </c>
      <c r="O23" s="57"/>
      <c r="P23" s="16">
        <f t="shared" si="0"/>
        <v>8517899.6305776667</v>
      </c>
      <c r="Q23" s="18">
        <f t="shared" si="1"/>
        <v>155430</v>
      </c>
      <c r="R23" s="18">
        <f t="shared" si="5"/>
        <v>8673329.6305776667</v>
      </c>
      <c r="S23" s="25">
        <f t="shared" si="2"/>
        <v>150903.11341789577</v>
      </c>
      <c r="T23" s="29">
        <f t="shared" si="6"/>
        <v>8522426.5171597712</v>
      </c>
      <c r="U23" s="25">
        <f t="shared" si="7"/>
        <v>132456.25714678629</v>
      </c>
      <c r="V23" s="17">
        <f t="shared" si="3"/>
        <v>0</v>
      </c>
      <c r="W23" s="46">
        <f t="shared" si="8"/>
        <v>0</v>
      </c>
      <c r="X23" s="17">
        <f t="shared" si="4"/>
        <v>0</v>
      </c>
      <c r="Y23" s="46">
        <f t="shared" si="9"/>
        <v>0</v>
      </c>
      <c r="Z23" s="72">
        <f t="shared" si="10"/>
        <v>8522426.5171597712</v>
      </c>
      <c r="AA23" s="74">
        <f t="shared" si="11"/>
        <v>8522.4265171597708</v>
      </c>
      <c r="AB23" s="78">
        <f t="shared" si="12"/>
        <v>255672.79551479314</v>
      </c>
    </row>
    <row r="24" spans="1:28" ht="25.5" customHeight="1" x14ac:dyDescent="0.25">
      <c r="A24" s="13" t="s">
        <v>33</v>
      </c>
      <c r="B24" s="14">
        <v>6184180</v>
      </c>
      <c r="C24" s="15">
        <v>0</v>
      </c>
      <c r="D24" s="15">
        <v>605030</v>
      </c>
      <c r="E24" s="15">
        <v>828840</v>
      </c>
      <c r="F24" s="15">
        <v>0</v>
      </c>
      <c r="G24" s="15">
        <v>2102630</v>
      </c>
      <c r="H24" s="15">
        <v>422930</v>
      </c>
      <c r="I24" s="15">
        <v>103510</v>
      </c>
      <c r="J24" s="15">
        <v>0</v>
      </c>
      <c r="K24" s="15">
        <v>0</v>
      </c>
      <c r="L24" s="15">
        <v>4380</v>
      </c>
      <c r="M24" s="14"/>
      <c r="N24" s="49">
        <v>761004.91007102758</v>
      </c>
      <c r="O24" s="57"/>
      <c r="P24" s="16">
        <f t="shared" si="0"/>
        <v>8379054.9100710275</v>
      </c>
      <c r="Q24" s="18">
        <f t="shared" si="1"/>
        <v>2102630</v>
      </c>
      <c r="R24" s="18">
        <f t="shared" si="5"/>
        <v>10481684.910071027</v>
      </c>
      <c r="S24" s="25">
        <f t="shared" si="2"/>
        <v>182365.82191212627</v>
      </c>
      <c r="T24" s="29">
        <f t="shared" si="6"/>
        <v>10299319.0881589</v>
      </c>
      <c r="U24" s="25">
        <f t="shared" si="7"/>
        <v>1791845.2034005485</v>
      </c>
      <c r="V24" s="17">
        <f t="shared" si="3"/>
        <v>103510</v>
      </c>
      <c r="W24" s="46">
        <f t="shared" si="8"/>
        <v>23109.683402603798</v>
      </c>
      <c r="X24" s="17">
        <f t="shared" si="4"/>
        <v>422930</v>
      </c>
      <c r="Y24" s="46">
        <f t="shared" si="9"/>
        <v>35750.983891349802</v>
      </c>
      <c r="Z24" s="72">
        <f t="shared" si="10"/>
        <v>10358179.755452853</v>
      </c>
      <c r="AA24" s="74">
        <f t="shared" si="11"/>
        <v>10358.179755452853</v>
      </c>
      <c r="AB24" s="78">
        <f t="shared" si="12"/>
        <v>310745.3926635856</v>
      </c>
    </row>
    <row r="25" spans="1:28" ht="15" customHeight="1" x14ac:dyDescent="0.25">
      <c r="A25" s="19" t="s">
        <v>34</v>
      </c>
      <c r="B25" s="14">
        <v>10633930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15550</v>
      </c>
      <c r="I25" s="15">
        <v>30360</v>
      </c>
      <c r="J25" s="15">
        <v>0</v>
      </c>
      <c r="K25" s="15">
        <v>0</v>
      </c>
      <c r="L25" s="15">
        <v>1600</v>
      </c>
      <c r="M25" s="14"/>
      <c r="N25" s="49">
        <v>596133.95991767535</v>
      </c>
      <c r="O25" s="57"/>
      <c r="P25" s="16">
        <f t="shared" si="0"/>
        <v>11230063.959917676</v>
      </c>
      <c r="Q25" s="18">
        <f t="shared" si="1"/>
        <v>0</v>
      </c>
      <c r="R25" s="18">
        <f t="shared" si="5"/>
        <v>11230063.959917676</v>
      </c>
      <c r="S25" s="25">
        <f t="shared" si="2"/>
        <v>195386.51101870002</v>
      </c>
      <c r="T25" s="29">
        <f t="shared" si="6"/>
        <v>11034677.448898975</v>
      </c>
      <c r="U25" s="25">
        <f t="shared" si="7"/>
        <v>0</v>
      </c>
      <c r="V25" s="17">
        <f t="shared" si="3"/>
        <v>30360</v>
      </c>
      <c r="W25" s="46">
        <f t="shared" si="8"/>
        <v>6778.1855676074902</v>
      </c>
      <c r="X25" s="17">
        <f t="shared" si="4"/>
        <v>15550</v>
      </c>
      <c r="Y25" s="46">
        <f t="shared" si="9"/>
        <v>1314.4676412420245</v>
      </c>
      <c r="Z25" s="72">
        <f t="shared" si="10"/>
        <v>11042770.102107825</v>
      </c>
      <c r="AA25" s="74">
        <f t="shared" si="11"/>
        <v>11042.770102107825</v>
      </c>
      <c r="AB25" s="78">
        <f t="shared" si="12"/>
        <v>331283.10306323471</v>
      </c>
    </row>
    <row r="26" spans="1:28" ht="15" customHeight="1" x14ac:dyDescent="0.25">
      <c r="A26" s="13" t="s">
        <v>35</v>
      </c>
      <c r="B26" s="14">
        <v>12573010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8400</v>
      </c>
      <c r="I26" s="15">
        <v>94880</v>
      </c>
      <c r="J26" s="15">
        <v>0</v>
      </c>
      <c r="K26" s="15">
        <v>0</v>
      </c>
      <c r="L26" s="15">
        <v>4360</v>
      </c>
      <c r="M26" s="14"/>
      <c r="N26" s="49">
        <v>652065.29980354186</v>
      </c>
      <c r="O26" s="57"/>
      <c r="P26" s="16">
        <f t="shared" si="0"/>
        <v>13225075.299803542</v>
      </c>
      <c r="Q26" s="18">
        <f t="shared" si="1"/>
        <v>0</v>
      </c>
      <c r="R26" s="18">
        <f t="shared" si="5"/>
        <v>13225075.299803542</v>
      </c>
      <c r="S26" s="25">
        <f t="shared" si="2"/>
        <v>230096.75902212269</v>
      </c>
      <c r="T26" s="29">
        <f t="shared" si="6"/>
        <v>12994978.54078142</v>
      </c>
      <c r="U26" s="25">
        <f t="shared" si="7"/>
        <v>0</v>
      </c>
      <c r="V26" s="17">
        <f t="shared" si="3"/>
        <v>94880</v>
      </c>
      <c r="W26" s="46">
        <f t="shared" si="8"/>
        <v>21182.946200744354</v>
      </c>
      <c r="X26" s="17">
        <f t="shared" si="4"/>
        <v>8400</v>
      </c>
      <c r="Y26" s="46">
        <f t="shared" si="9"/>
        <v>710.06612131401971</v>
      </c>
      <c r="Z26" s="72">
        <f t="shared" si="10"/>
        <v>13016871.553103479</v>
      </c>
      <c r="AA26" s="74">
        <f t="shared" si="11"/>
        <v>13016.87155310348</v>
      </c>
      <c r="AB26" s="78">
        <f t="shared" si="12"/>
        <v>390506.14659310441</v>
      </c>
    </row>
    <row r="27" spans="1:28" ht="15" customHeight="1" x14ac:dyDescent="0.25">
      <c r="A27" s="13" t="s">
        <v>36</v>
      </c>
      <c r="B27" s="14">
        <v>8317050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1316400</v>
      </c>
      <c r="L27" s="15">
        <v>3500</v>
      </c>
      <c r="M27" s="14"/>
      <c r="N27" s="49">
        <v>61234.448468121489</v>
      </c>
      <c r="O27" s="57"/>
      <c r="P27" s="16">
        <f t="shared" si="0"/>
        <v>8378284.4484681217</v>
      </c>
      <c r="Q27" s="18">
        <f t="shared" si="1"/>
        <v>1316400</v>
      </c>
      <c r="R27" s="18">
        <f t="shared" si="5"/>
        <v>9694684.4484681226</v>
      </c>
      <c r="S27" s="25">
        <f t="shared" si="2"/>
        <v>168673.17733667855</v>
      </c>
      <c r="T27" s="29">
        <f t="shared" si="6"/>
        <v>9526011.2711314447</v>
      </c>
      <c r="U27" s="25">
        <f t="shared" si="7"/>
        <v>1121826.0111177345</v>
      </c>
      <c r="V27" s="17">
        <f t="shared" si="3"/>
        <v>0</v>
      </c>
      <c r="W27" s="46">
        <f t="shared" si="8"/>
        <v>0</v>
      </c>
      <c r="X27" s="17">
        <f t="shared" si="4"/>
        <v>0</v>
      </c>
      <c r="Y27" s="46">
        <f t="shared" si="9"/>
        <v>0</v>
      </c>
      <c r="Z27" s="72">
        <f t="shared" si="10"/>
        <v>9526011.2711314447</v>
      </c>
      <c r="AA27" s="74">
        <f t="shared" si="11"/>
        <v>9526.011271131445</v>
      </c>
      <c r="AB27" s="78">
        <f t="shared" si="12"/>
        <v>285780.33813394333</v>
      </c>
    </row>
    <row r="28" spans="1:28" ht="15" customHeight="1" x14ac:dyDescent="0.25">
      <c r="A28" s="13" t="s">
        <v>37</v>
      </c>
      <c r="B28" s="14">
        <v>12113730</v>
      </c>
      <c r="C28" s="15">
        <v>0</v>
      </c>
      <c r="D28" s="15">
        <v>0</v>
      </c>
      <c r="E28" s="15">
        <v>0</v>
      </c>
      <c r="F28" s="15">
        <v>0</v>
      </c>
      <c r="G28" s="15">
        <v>3428010</v>
      </c>
      <c r="H28" s="15">
        <v>221820</v>
      </c>
      <c r="I28" s="15">
        <v>149850</v>
      </c>
      <c r="J28" s="15">
        <v>0</v>
      </c>
      <c r="K28" s="15">
        <v>0</v>
      </c>
      <c r="L28" s="15">
        <v>3450</v>
      </c>
      <c r="M28" s="14"/>
      <c r="N28" s="49">
        <v>456691.64493127278</v>
      </c>
      <c r="O28" s="57"/>
      <c r="P28" s="16">
        <f t="shared" si="0"/>
        <v>12570421.644931274</v>
      </c>
      <c r="Q28" s="18">
        <f t="shared" si="1"/>
        <v>3428010</v>
      </c>
      <c r="R28" s="18">
        <f t="shared" si="5"/>
        <v>15998431.644931274</v>
      </c>
      <c r="S28" s="25">
        <f t="shared" si="2"/>
        <v>278349.05945604236</v>
      </c>
      <c r="T28" s="29">
        <f t="shared" si="6"/>
        <v>15720082.585475231</v>
      </c>
      <c r="U28" s="25">
        <f t="shared" si="7"/>
        <v>2921323.9018320455</v>
      </c>
      <c r="V28" s="17">
        <f t="shared" si="3"/>
        <v>149850</v>
      </c>
      <c r="W28" s="46">
        <f t="shared" si="8"/>
        <v>33455.570069367008</v>
      </c>
      <c r="X28" s="17">
        <f t="shared" si="4"/>
        <v>221820</v>
      </c>
      <c r="Y28" s="46">
        <f t="shared" si="9"/>
        <v>18750.817503556649</v>
      </c>
      <c r="Z28" s="72">
        <f t="shared" si="10"/>
        <v>15772288.973048154</v>
      </c>
      <c r="AA28" s="74">
        <f t="shared" si="11"/>
        <v>15772.288973048155</v>
      </c>
      <c r="AB28" s="78">
        <f t="shared" si="12"/>
        <v>473168.66919144464</v>
      </c>
    </row>
    <row r="29" spans="1:28" ht="15" customHeight="1" x14ac:dyDescent="0.25">
      <c r="A29" s="13" t="s">
        <v>38</v>
      </c>
      <c r="B29" s="14">
        <v>4589070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109820</v>
      </c>
      <c r="I29" s="15">
        <v>19390</v>
      </c>
      <c r="J29" s="15">
        <v>0</v>
      </c>
      <c r="K29" s="15">
        <v>0</v>
      </c>
      <c r="L29" s="15">
        <v>3840</v>
      </c>
      <c r="M29" s="14"/>
      <c r="N29" s="49">
        <v>244564.90029949733</v>
      </c>
      <c r="O29" s="57"/>
      <c r="P29" s="16">
        <f t="shared" si="0"/>
        <v>4833634.9002994969</v>
      </c>
      <c r="Q29" s="18">
        <f t="shared" si="1"/>
        <v>0</v>
      </c>
      <c r="R29" s="18">
        <f t="shared" si="5"/>
        <v>4833634.9002994969</v>
      </c>
      <c r="S29" s="25">
        <f t="shared" si="2"/>
        <v>84098.10149600108</v>
      </c>
      <c r="T29" s="29">
        <f t="shared" si="6"/>
        <v>4749536.7988034962</v>
      </c>
      <c r="U29" s="25">
        <f t="shared" si="7"/>
        <v>0</v>
      </c>
      <c r="V29" s="17">
        <f t="shared" si="3"/>
        <v>19390</v>
      </c>
      <c r="W29" s="46">
        <f t="shared" si="8"/>
        <v>4329.0190433435191</v>
      </c>
      <c r="X29" s="17">
        <f t="shared" si="4"/>
        <v>109820</v>
      </c>
      <c r="Y29" s="46">
        <f t="shared" si="9"/>
        <v>9283.2692193697185</v>
      </c>
      <c r="Z29" s="72">
        <f t="shared" si="10"/>
        <v>4763149.0870662089</v>
      </c>
      <c r="AA29" s="74">
        <f t="shared" si="11"/>
        <v>4763.1490870662092</v>
      </c>
      <c r="AB29" s="78">
        <f t="shared" si="12"/>
        <v>142894.47261198628</v>
      </c>
    </row>
    <row r="30" spans="1:28" ht="15" customHeight="1" x14ac:dyDescent="0.25">
      <c r="A30" s="13" t="s">
        <v>39</v>
      </c>
      <c r="B30" s="14">
        <v>9570210</v>
      </c>
      <c r="C30" s="15">
        <v>0</v>
      </c>
      <c r="D30" s="15">
        <v>0</v>
      </c>
      <c r="E30" s="15">
        <v>5822560</v>
      </c>
      <c r="F30" s="15">
        <v>0</v>
      </c>
      <c r="G30" s="15">
        <v>2494380</v>
      </c>
      <c r="H30" s="15">
        <v>441440</v>
      </c>
      <c r="I30" s="15">
        <v>208590</v>
      </c>
      <c r="J30" s="15">
        <v>0</v>
      </c>
      <c r="K30" s="15">
        <v>10550</v>
      </c>
      <c r="L30" s="15">
        <v>4110</v>
      </c>
      <c r="M30" s="14"/>
      <c r="N30" s="49">
        <v>1076485.7657911405</v>
      </c>
      <c r="O30" s="57"/>
      <c r="P30" s="16">
        <f t="shared" si="0"/>
        <v>16469255.76579114</v>
      </c>
      <c r="Q30" s="18">
        <f t="shared" si="1"/>
        <v>2504930</v>
      </c>
      <c r="R30" s="18">
        <f t="shared" si="5"/>
        <v>18974185.76579114</v>
      </c>
      <c r="S30" s="25">
        <f t="shared" si="2"/>
        <v>330122.78197441256</v>
      </c>
      <c r="T30" s="29">
        <f t="shared" si="6"/>
        <v>18644062.983816728</v>
      </c>
      <c r="U30" s="25">
        <f t="shared" si="7"/>
        <v>2134682.1862877142</v>
      </c>
      <c r="V30" s="17">
        <f t="shared" si="3"/>
        <v>208590</v>
      </c>
      <c r="W30" s="46">
        <f t="shared" si="8"/>
        <v>46569.885624085844</v>
      </c>
      <c r="X30" s="17">
        <f t="shared" si="4"/>
        <v>441440</v>
      </c>
      <c r="Y30" s="46">
        <f t="shared" si="9"/>
        <v>37315.66530867391</v>
      </c>
      <c r="Z30" s="72">
        <f t="shared" si="10"/>
        <v>18727948.534749486</v>
      </c>
      <c r="AA30" s="74">
        <f t="shared" si="11"/>
        <v>18727.948534749485</v>
      </c>
      <c r="AB30" s="78">
        <f t="shared" si="12"/>
        <v>561838.4560424845</v>
      </c>
    </row>
    <row r="31" spans="1:28" ht="25.5" customHeight="1" x14ac:dyDescent="0.25">
      <c r="A31" s="13" t="s">
        <v>40</v>
      </c>
      <c r="B31" s="14">
        <v>4753290</v>
      </c>
      <c r="C31" s="15">
        <v>0</v>
      </c>
      <c r="D31" s="15">
        <v>0</v>
      </c>
      <c r="E31" s="15">
        <v>8638620</v>
      </c>
      <c r="F31" s="15">
        <v>0</v>
      </c>
      <c r="G31" s="15">
        <v>2201340</v>
      </c>
      <c r="H31" s="15">
        <v>259170</v>
      </c>
      <c r="I31" s="15">
        <v>185120</v>
      </c>
      <c r="J31" s="15">
        <v>8930</v>
      </c>
      <c r="K31" s="15">
        <v>9010</v>
      </c>
      <c r="L31" s="15">
        <v>4070</v>
      </c>
      <c r="M31" s="14"/>
      <c r="N31" s="49">
        <v>769119.49074307713</v>
      </c>
      <c r="O31" s="57"/>
      <c r="P31" s="16">
        <f t="shared" si="0"/>
        <v>14161029.490743076</v>
      </c>
      <c r="Q31" s="18">
        <f t="shared" si="1"/>
        <v>2210350</v>
      </c>
      <c r="R31" s="18">
        <f t="shared" si="5"/>
        <v>16371379.490743076</v>
      </c>
      <c r="S31" s="25">
        <f t="shared" si="2"/>
        <v>284837.80062841607</v>
      </c>
      <c r="T31" s="29">
        <f t="shared" si="6"/>
        <v>16086541.69011466</v>
      </c>
      <c r="U31" s="25">
        <f t="shared" si="7"/>
        <v>1883643.3634716533</v>
      </c>
      <c r="V31" s="17">
        <f t="shared" si="3"/>
        <v>194050</v>
      </c>
      <c r="W31" s="46">
        <f t="shared" si="8"/>
        <v>43323.679492563686</v>
      </c>
      <c r="X31" s="17">
        <f t="shared" si="4"/>
        <v>259170</v>
      </c>
      <c r="Y31" s="46">
        <f t="shared" si="9"/>
        <v>21908.075792970772</v>
      </c>
      <c r="Z31" s="72">
        <f t="shared" si="10"/>
        <v>16151773.445400193</v>
      </c>
      <c r="AA31" s="74">
        <f t="shared" si="11"/>
        <v>16151.773445400193</v>
      </c>
      <c r="AB31" s="78">
        <f t="shared" si="12"/>
        <v>484553.20336200576</v>
      </c>
    </row>
    <row r="32" spans="1:28" ht="15" customHeight="1" x14ac:dyDescent="0.25">
      <c r="A32" s="13" t="s">
        <v>41</v>
      </c>
      <c r="B32" s="14">
        <v>23931630</v>
      </c>
      <c r="C32" s="15">
        <v>0</v>
      </c>
      <c r="D32" s="15">
        <v>205410</v>
      </c>
      <c r="E32" s="15">
        <v>0</v>
      </c>
      <c r="F32" s="15">
        <v>0</v>
      </c>
      <c r="G32" s="15">
        <v>0</v>
      </c>
      <c r="H32" s="15">
        <v>0</v>
      </c>
      <c r="I32" s="15">
        <v>109990</v>
      </c>
      <c r="J32" s="15">
        <v>0</v>
      </c>
      <c r="K32" s="15">
        <v>0</v>
      </c>
      <c r="L32" s="15">
        <v>6340</v>
      </c>
      <c r="M32" s="14"/>
      <c r="N32" s="49">
        <v>1322862.0048904757</v>
      </c>
      <c r="O32" s="57"/>
      <c r="P32" s="16">
        <f t="shared" si="0"/>
        <v>25459902.004890475</v>
      </c>
      <c r="Q32" s="18">
        <f t="shared" si="1"/>
        <v>0</v>
      </c>
      <c r="R32" s="18">
        <f t="shared" si="5"/>
        <v>25459902.004890475</v>
      </c>
      <c r="S32" s="25">
        <f t="shared" si="2"/>
        <v>442964.65642302739</v>
      </c>
      <c r="T32" s="29">
        <f t="shared" si="6"/>
        <v>25016937.348467447</v>
      </c>
      <c r="U32" s="25">
        <f t="shared" si="7"/>
        <v>0</v>
      </c>
      <c r="V32" s="17">
        <f t="shared" si="3"/>
        <v>109990</v>
      </c>
      <c r="W32" s="46">
        <f t="shared" si="8"/>
        <v>24556.410756954803</v>
      </c>
      <c r="X32" s="17">
        <f t="shared" si="4"/>
        <v>0</v>
      </c>
      <c r="Y32" s="46">
        <f t="shared" si="9"/>
        <v>0</v>
      </c>
      <c r="Z32" s="72">
        <f t="shared" si="10"/>
        <v>25041493.7592244</v>
      </c>
      <c r="AA32" s="74">
        <f t="shared" si="11"/>
        <v>25041.493759224399</v>
      </c>
      <c r="AB32" s="78">
        <f t="shared" si="12"/>
        <v>751244.81277673191</v>
      </c>
    </row>
    <row r="33" spans="1:28" ht="15" customHeight="1" x14ac:dyDescent="0.25">
      <c r="A33" s="13" t="s">
        <v>42</v>
      </c>
      <c r="B33" s="14">
        <v>3650630</v>
      </c>
      <c r="C33" s="15">
        <v>114110</v>
      </c>
      <c r="D33" s="15">
        <v>0</v>
      </c>
      <c r="E33" s="15">
        <v>6647560</v>
      </c>
      <c r="F33" s="15">
        <v>0</v>
      </c>
      <c r="G33" s="15">
        <v>1630</v>
      </c>
      <c r="H33" s="15">
        <v>131140</v>
      </c>
      <c r="I33" s="15">
        <v>0</v>
      </c>
      <c r="J33" s="15">
        <v>0</v>
      </c>
      <c r="K33" s="15">
        <v>0</v>
      </c>
      <c r="L33" s="15">
        <v>0</v>
      </c>
      <c r="M33" s="14"/>
      <c r="N33" s="49">
        <v>298000.44026644411</v>
      </c>
      <c r="O33" s="57"/>
      <c r="P33" s="16">
        <f t="shared" si="0"/>
        <v>10710300.440266443</v>
      </c>
      <c r="Q33" s="18">
        <f t="shared" si="1"/>
        <v>1630</v>
      </c>
      <c r="R33" s="18">
        <f t="shared" si="5"/>
        <v>10711930.440266443</v>
      </c>
      <c r="S33" s="25">
        <f t="shared" si="2"/>
        <v>186371.75375571151</v>
      </c>
      <c r="T33" s="29">
        <f t="shared" si="6"/>
        <v>10525558.686510732</v>
      </c>
      <c r="U33" s="25">
        <f t="shared" si="7"/>
        <v>1389.073532453591</v>
      </c>
      <c r="V33" s="17">
        <f t="shared" si="3"/>
        <v>0</v>
      </c>
      <c r="W33" s="46">
        <f t="shared" si="8"/>
        <v>0</v>
      </c>
      <c r="X33" s="17">
        <f t="shared" si="4"/>
        <v>131140</v>
      </c>
      <c r="Y33" s="46">
        <f t="shared" si="9"/>
        <v>11085.484660609587</v>
      </c>
      <c r="Z33" s="72">
        <f t="shared" si="10"/>
        <v>10536644.171171341</v>
      </c>
      <c r="AA33" s="74">
        <f t="shared" si="11"/>
        <v>10536.644171171341</v>
      </c>
      <c r="AB33" s="78">
        <f t="shared" si="12"/>
        <v>316099.32513514021</v>
      </c>
    </row>
    <row r="34" spans="1:28" ht="15" customHeight="1" x14ac:dyDescent="0.25">
      <c r="A34" s="13" t="s">
        <v>43</v>
      </c>
      <c r="B34" s="14">
        <v>9231110</v>
      </c>
      <c r="C34" s="15">
        <v>1209640</v>
      </c>
      <c r="D34" s="15">
        <v>140860</v>
      </c>
      <c r="E34" s="15">
        <v>0</v>
      </c>
      <c r="F34" s="15">
        <v>0</v>
      </c>
      <c r="G34" s="15">
        <v>0</v>
      </c>
      <c r="H34" s="15">
        <v>1165880</v>
      </c>
      <c r="I34" s="15">
        <v>63530</v>
      </c>
      <c r="J34" s="15">
        <v>0</v>
      </c>
      <c r="K34" s="15">
        <v>0</v>
      </c>
      <c r="L34" s="15">
        <v>0</v>
      </c>
      <c r="M34" s="14"/>
      <c r="N34" s="49">
        <v>729666.37795055448</v>
      </c>
      <c r="O34" s="58"/>
      <c r="P34" s="16">
        <f t="shared" si="0"/>
        <v>11311276.377950555</v>
      </c>
      <c r="Q34" s="18">
        <f t="shared" si="1"/>
        <v>0</v>
      </c>
      <c r="R34" s="18">
        <f t="shared" si="5"/>
        <v>11311276.377950555</v>
      </c>
      <c r="S34" s="25">
        <f t="shared" si="2"/>
        <v>196799.48703268101</v>
      </c>
      <c r="T34" s="29">
        <f t="shared" si="6"/>
        <v>11114476.890917873</v>
      </c>
      <c r="U34" s="25">
        <f t="shared" si="7"/>
        <v>0</v>
      </c>
      <c r="V34" s="17">
        <f t="shared" si="3"/>
        <v>63530</v>
      </c>
      <c r="W34" s="46">
        <f t="shared" si="8"/>
        <v>14183.732842888796</v>
      </c>
      <c r="X34" s="17">
        <f t="shared" si="4"/>
        <v>1165880</v>
      </c>
      <c r="Y34" s="46">
        <f t="shared" si="9"/>
        <v>98553.79637114158</v>
      </c>
      <c r="Z34" s="72">
        <f t="shared" si="10"/>
        <v>11227214.420131903</v>
      </c>
      <c r="AA34" s="74">
        <f t="shared" si="11"/>
        <v>11227.214420131902</v>
      </c>
      <c r="AB34" s="78">
        <f t="shared" si="12"/>
        <v>336816.43260395707</v>
      </c>
    </row>
    <row r="35" spans="1:28" ht="15" customHeight="1" x14ac:dyDescent="0.25">
      <c r="A35" s="13" t="s">
        <v>44</v>
      </c>
      <c r="B35" s="14">
        <v>1442170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4"/>
      <c r="N35" s="49">
        <v>47643.681504346918</v>
      </c>
      <c r="O35" s="58"/>
      <c r="P35" s="16">
        <f t="shared" si="0"/>
        <v>1489813.6815043469</v>
      </c>
      <c r="Q35" s="18">
        <f t="shared" si="1"/>
        <v>0</v>
      </c>
      <c r="R35" s="18">
        <f t="shared" si="5"/>
        <v>1489813.6815043469</v>
      </c>
      <c r="S35" s="25">
        <f t="shared" si="2"/>
        <v>25920.555602890174</v>
      </c>
      <c r="T35" s="29">
        <f t="shared" si="6"/>
        <v>1463893.1259014567</v>
      </c>
      <c r="U35" s="25">
        <f t="shared" si="7"/>
        <v>0</v>
      </c>
      <c r="V35" s="17">
        <f t="shared" si="3"/>
        <v>0</v>
      </c>
      <c r="W35" s="46">
        <f t="shared" si="8"/>
        <v>0</v>
      </c>
      <c r="X35" s="17">
        <f t="shared" si="4"/>
        <v>0</v>
      </c>
      <c r="Y35" s="46">
        <f t="shared" si="9"/>
        <v>0</v>
      </c>
      <c r="Z35" s="72">
        <f t="shared" ref="Z35:Z69" si="13">T35+W35+Y35</f>
        <v>1463893.1259014567</v>
      </c>
      <c r="AA35" s="74">
        <f t="shared" si="11"/>
        <v>1463.8931259014566</v>
      </c>
      <c r="AB35" s="78">
        <f t="shared" si="12"/>
        <v>43916.793777043698</v>
      </c>
    </row>
    <row r="36" spans="1:28" ht="15" customHeight="1" x14ac:dyDescent="0.25">
      <c r="A36" s="13" t="s">
        <v>45</v>
      </c>
      <c r="B36" s="14">
        <v>5791040</v>
      </c>
      <c r="C36" s="15">
        <v>962350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4"/>
      <c r="N36" s="49">
        <v>405426.70127905591</v>
      </c>
      <c r="O36" s="58"/>
      <c r="P36" s="16">
        <f t="shared" ref="P36:P69" si="14">B36+C36+D36+E36+F36+N36</f>
        <v>7158816.7012790563</v>
      </c>
      <c r="Q36" s="18">
        <f t="shared" ref="Q36:Q69" si="15">G36+K36</f>
        <v>0</v>
      </c>
      <c r="R36" s="18">
        <f t="shared" si="5"/>
        <v>7158816.7012790563</v>
      </c>
      <c r="S36" s="25">
        <f t="shared" si="2"/>
        <v>124552.82741733981</v>
      </c>
      <c r="T36" s="29">
        <f t="shared" si="6"/>
        <v>7034263.8738617161</v>
      </c>
      <c r="U36" s="25">
        <f t="shared" si="7"/>
        <v>0</v>
      </c>
      <c r="V36" s="17">
        <f t="shared" ref="V36:V69" si="16">I36+J36</f>
        <v>0</v>
      </c>
      <c r="W36" s="46">
        <f t="shared" si="8"/>
        <v>0</v>
      </c>
      <c r="X36" s="17">
        <f t="shared" ref="X36:X69" si="17">H36</f>
        <v>0</v>
      </c>
      <c r="Y36" s="46">
        <f t="shared" si="9"/>
        <v>0</v>
      </c>
      <c r="Z36" s="72">
        <f t="shared" si="13"/>
        <v>7034263.8738617161</v>
      </c>
      <c r="AA36" s="74">
        <f t="shared" si="11"/>
        <v>7034.2638738617161</v>
      </c>
      <c r="AB36" s="78">
        <f t="shared" si="12"/>
        <v>211027.9162158515</v>
      </c>
    </row>
    <row r="37" spans="1:28" ht="25.5" customHeight="1" x14ac:dyDescent="0.25">
      <c r="A37" s="13" t="s">
        <v>46</v>
      </c>
      <c r="B37" s="14">
        <v>4468040</v>
      </c>
      <c r="C37" s="15">
        <v>83250</v>
      </c>
      <c r="D37" s="15">
        <v>0</v>
      </c>
      <c r="E37" s="15">
        <v>0</v>
      </c>
      <c r="F37" s="15">
        <v>0</v>
      </c>
      <c r="G37" s="15">
        <v>0</v>
      </c>
      <c r="H37" s="15">
        <v>1460</v>
      </c>
      <c r="I37" s="15">
        <v>100080</v>
      </c>
      <c r="J37" s="15">
        <v>0</v>
      </c>
      <c r="K37" s="15">
        <v>4280</v>
      </c>
      <c r="L37" s="15">
        <v>0</v>
      </c>
      <c r="M37" s="14"/>
      <c r="N37" s="49">
        <v>114822.21511456066</v>
      </c>
      <c r="O37" s="58"/>
      <c r="P37" s="16">
        <f t="shared" si="14"/>
        <v>4666112.2151145609</v>
      </c>
      <c r="Q37" s="18">
        <f t="shared" si="15"/>
        <v>4280</v>
      </c>
      <c r="R37" s="18">
        <f t="shared" si="5"/>
        <v>4670392.2151145609</v>
      </c>
      <c r="S37" s="25">
        <f t="shared" si="2"/>
        <v>81257.920102426695</v>
      </c>
      <c r="T37" s="29">
        <f t="shared" si="6"/>
        <v>4589134.2950121341</v>
      </c>
      <c r="U37" s="25">
        <f t="shared" si="7"/>
        <v>3647.3832631296746</v>
      </c>
      <c r="V37" s="17">
        <f t="shared" si="16"/>
        <v>100080</v>
      </c>
      <c r="W37" s="46">
        <f t="shared" si="8"/>
        <v>22343.900250532199</v>
      </c>
      <c r="X37" s="17">
        <f t="shared" si="17"/>
        <v>1460</v>
      </c>
      <c r="Y37" s="46">
        <f t="shared" si="9"/>
        <v>123.41625441886532</v>
      </c>
      <c r="Z37" s="72">
        <f t="shared" si="13"/>
        <v>4611601.6115170857</v>
      </c>
      <c r="AA37" s="74">
        <f t="shared" si="11"/>
        <v>4611.601611517086</v>
      </c>
      <c r="AB37" s="78">
        <f t="shared" si="12"/>
        <v>138348.04834551259</v>
      </c>
    </row>
    <row r="38" spans="1:28" ht="12.75" customHeight="1" x14ac:dyDescent="0.25">
      <c r="A38" s="13" t="s">
        <v>47</v>
      </c>
      <c r="B38" s="14">
        <v>5726920</v>
      </c>
      <c r="C38" s="15">
        <v>0</v>
      </c>
      <c r="D38" s="15">
        <v>305900</v>
      </c>
      <c r="E38" s="15">
        <v>0</v>
      </c>
      <c r="F38" s="15">
        <v>0</v>
      </c>
      <c r="G38" s="15">
        <v>0</v>
      </c>
      <c r="H38" s="15">
        <v>16620</v>
      </c>
      <c r="I38" s="15">
        <v>0</v>
      </c>
      <c r="J38" s="15">
        <v>0</v>
      </c>
      <c r="K38" s="15">
        <v>0</v>
      </c>
      <c r="L38" s="15">
        <v>1660</v>
      </c>
      <c r="M38" s="14"/>
      <c r="N38" s="49">
        <v>82258.413246277109</v>
      </c>
      <c r="O38" s="58"/>
      <c r="P38" s="16">
        <f t="shared" si="14"/>
        <v>6115078.4132462768</v>
      </c>
      <c r="Q38" s="18">
        <f t="shared" si="15"/>
        <v>0</v>
      </c>
      <c r="R38" s="18">
        <f t="shared" si="5"/>
        <v>6115078.4132462768</v>
      </c>
      <c r="S38" s="25">
        <f t="shared" si="2"/>
        <v>106393.32420852188</v>
      </c>
      <c r="T38" s="29">
        <f t="shared" si="6"/>
        <v>6008685.0890377546</v>
      </c>
      <c r="U38" s="25">
        <f t="shared" si="7"/>
        <v>0</v>
      </c>
      <c r="V38" s="17">
        <f t="shared" si="16"/>
        <v>0</v>
      </c>
      <c r="W38" s="46">
        <f t="shared" si="8"/>
        <v>0</v>
      </c>
      <c r="X38" s="17">
        <f t="shared" si="17"/>
        <v>16620</v>
      </c>
      <c r="Y38" s="46">
        <f t="shared" si="9"/>
        <v>1404.9165400284533</v>
      </c>
      <c r="Z38" s="72">
        <f t="shared" si="13"/>
        <v>6010090.0055777831</v>
      </c>
      <c r="AA38" s="74">
        <f t="shared" si="11"/>
        <v>6010.0900055777829</v>
      </c>
      <c r="AB38" s="78">
        <f t="shared" si="12"/>
        <v>180302.70016733347</v>
      </c>
    </row>
    <row r="39" spans="1:28" ht="16.5" customHeight="1" x14ac:dyDescent="0.25">
      <c r="A39" s="13" t="s">
        <v>48</v>
      </c>
      <c r="B39" s="14">
        <v>9791360</v>
      </c>
      <c r="C39" s="15">
        <v>0</v>
      </c>
      <c r="D39" s="15">
        <v>864470</v>
      </c>
      <c r="E39" s="15">
        <v>0</v>
      </c>
      <c r="F39" s="15">
        <v>0</v>
      </c>
      <c r="G39" s="15">
        <v>0</v>
      </c>
      <c r="H39" s="15">
        <v>1830</v>
      </c>
      <c r="I39" s="15">
        <v>62640</v>
      </c>
      <c r="J39" s="15">
        <v>0</v>
      </c>
      <c r="K39" s="15">
        <v>0</v>
      </c>
      <c r="L39" s="15">
        <v>0</v>
      </c>
      <c r="M39" s="14"/>
      <c r="N39" s="49">
        <v>193766.07213942159</v>
      </c>
      <c r="O39" s="58"/>
      <c r="P39" s="16">
        <f t="shared" si="14"/>
        <v>10849596.072139421</v>
      </c>
      <c r="Q39" s="18">
        <f t="shared" si="15"/>
        <v>0</v>
      </c>
      <c r="R39" s="18">
        <f t="shared" si="5"/>
        <v>10849596.072139421</v>
      </c>
      <c r="S39" s="25">
        <f t="shared" si="2"/>
        <v>188766.93223330969</v>
      </c>
      <c r="T39" s="29">
        <f t="shared" si="6"/>
        <v>10660829.139906112</v>
      </c>
      <c r="U39" s="25">
        <f t="shared" si="7"/>
        <v>0</v>
      </c>
      <c r="V39" s="17">
        <f t="shared" si="16"/>
        <v>62640</v>
      </c>
      <c r="W39" s="46">
        <f t="shared" si="8"/>
        <v>13985.031092059722</v>
      </c>
      <c r="X39" s="17">
        <f t="shared" si="17"/>
        <v>1830</v>
      </c>
      <c r="Y39" s="46">
        <f t="shared" si="9"/>
        <v>154.69297642912571</v>
      </c>
      <c r="Z39" s="72">
        <f t="shared" si="13"/>
        <v>10674968.863974599</v>
      </c>
      <c r="AA39" s="74">
        <f t="shared" si="11"/>
        <v>10674.9688639746</v>
      </c>
      <c r="AB39" s="78">
        <f t="shared" si="12"/>
        <v>320249.06591923803</v>
      </c>
    </row>
    <row r="40" spans="1:28" ht="30" customHeight="1" x14ac:dyDescent="0.25">
      <c r="A40" s="13" t="s">
        <v>49</v>
      </c>
      <c r="B40" s="14">
        <v>8118990</v>
      </c>
      <c r="C40" s="15">
        <v>2421150</v>
      </c>
      <c r="D40" s="15">
        <v>332770</v>
      </c>
      <c r="E40" s="15">
        <v>0</v>
      </c>
      <c r="F40" s="15">
        <v>0</v>
      </c>
      <c r="G40" s="15">
        <v>0</v>
      </c>
      <c r="H40" s="15">
        <v>97350</v>
      </c>
      <c r="I40" s="15">
        <v>63430</v>
      </c>
      <c r="J40" s="15">
        <v>0</v>
      </c>
      <c r="K40" s="15">
        <v>0</v>
      </c>
      <c r="L40" s="15">
        <v>0</v>
      </c>
      <c r="M40" s="14"/>
      <c r="N40" s="49">
        <v>391320.15302886261</v>
      </c>
      <c r="O40" s="58"/>
      <c r="P40" s="16">
        <f t="shared" si="14"/>
        <v>11264230.153028863</v>
      </c>
      <c r="Q40" s="18">
        <f t="shared" si="15"/>
        <v>0</v>
      </c>
      <c r="R40" s="18">
        <f t="shared" si="5"/>
        <v>11264230.153028863</v>
      </c>
      <c r="S40" s="25">
        <f t="shared" si="2"/>
        <v>195980.95226949008</v>
      </c>
      <c r="T40" s="29">
        <f t="shared" si="6"/>
        <v>11068249.200759372</v>
      </c>
      <c r="U40" s="25">
        <f t="shared" si="7"/>
        <v>0</v>
      </c>
      <c r="V40" s="17">
        <f t="shared" si="16"/>
        <v>63430</v>
      </c>
      <c r="W40" s="46">
        <f t="shared" si="8"/>
        <v>14161.406803469799</v>
      </c>
      <c r="X40" s="17">
        <f t="shared" si="17"/>
        <v>97350</v>
      </c>
      <c r="Y40" s="46">
        <f t="shared" si="9"/>
        <v>8229.1591559428343</v>
      </c>
      <c r="Z40" s="72">
        <f t="shared" si="13"/>
        <v>11090639.766718784</v>
      </c>
      <c r="AA40" s="74">
        <f t="shared" si="11"/>
        <v>11090.639766718785</v>
      </c>
      <c r="AB40" s="78">
        <f t="shared" si="12"/>
        <v>332719.19300156354</v>
      </c>
    </row>
    <row r="41" spans="1:28" ht="15" customHeight="1" x14ac:dyDescent="0.25">
      <c r="A41" s="13" t="s">
        <v>50</v>
      </c>
      <c r="B41" s="14">
        <v>13368120</v>
      </c>
      <c r="C41" s="15">
        <v>0</v>
      </c>
      <c r="D41" s="15">
        <v>7520</v>
      </c>
      <c r="E41" s="15">
        <v>0</v>
      </c>
      <c r="F41" s="15">
        <v>0</v>
      </c>
      <c r="G41" s="15">
        <v>0</v>
      </c>
      <c r="H41" s="15">
        <v>0</v>
      </c>
      <c r="I41" s="15">
        <v>194410</v>
      </c>
      <c r="J41" s="15">
        <v>0</v>
      </c>
      <c r="K41" s="15">
        <v>0</v>
      </c>
      <c r="L41" s="15">
        <v>0</v>
      </c>
      <c r="M41" s="14"/>
      <c r="N41" s="49">
        <v>288864.55791063653</v>
      </c>
      <c r="O41" s="59"/>
      <c r="P41" s="16">
        <f t="shared" si="14"/>
        <v>13664504.557910636</v>
      </c>
      <c r="Q41" s="18">
        <f t="shared" si="15"/>
        <v>0</v>
      </c>
      <c r="R41" s="18">
        <f t="shared" si="5"/>
        <v>13664504.557910636</v>
      </c>
      <c r="S41" s="25">
        <f t="shared" si="2"/>
        <v>237742.17848611923</v>
      </c>
      <c r="T41" s="29">
        <f t="shared" si="6"/>
        <v>13426762.379424516</v>
      </c>
      <c r="U41" s="25">
        <f t="shared" si="7"/>
        <v>0</v>
      </c>
      <c r="V41" s="17">
        <f t="shared" si="16"/>
        <v>194410</v>
      </c>
      <c r="W41" s="46">
        <f t="shared" si="8"/>
        <v>43404.05323447207</v>
      </c>
      <c r="X41" s="17">
        <f t="shared" si="17"/>
        <v>0</v>
      </c>
      <c r="Y41" s="46">
        <f t="shared" si="9"/>
        <v>0</v>
      </c>
      <c r="Z41" s="72">
        <f t="shared" si="13"/>
        <v>13470166.432658989</v>
      </c>
      <c r="AA41" s="74">
        <f t="shared" si="11"/>
        <v>13470.166432658989</v>
      </c>
      <c r="AB41" s="78">
        <f t="shared" si="12"/>
        <v>404104.99297976965</v>
      </c>
    </row>
    <row r="42" spans="1:28" ht="15" customHeight="1" x14ac:dyDescent="0.25">
      <c r="A42" s="13" t="s">
        <v>51</v>
      </c>
      <c r="B42" s="14">
        <v>4535750</v>
      </c>
      <c r="C42" s="15">
        <v>0</v>
      </c>
      <c r="D42" s="15">
        <v>0</v>
      </c>
      <c r="E42" s="15">
        <v>0</v>
      </c>
      <c r="F42" s="15">
        <v>0</v>
      </c>
      <c r="G42" s="15">
        <v>1662430</v>
      </c>
      <c r="H42" s="15">
        <v>206570</v>
      </c>
      <c r="I42" s="15">
        <v>117000</v>
      </c>
      <c r="J42" s="15">
        <v>2380</v>
      </c>
      <c r="K42" s="15">
        <v>5970</v>
      </c>
      <c r="L42" s="15">
        <v>1900</v>
      </c>
      <c r="M42" s="14"/>
      <c r="N42" s="49">
        <v>580928.5472096774</v>
      </c>
      <c r="O42" s="58"/>
      <c r="P42" s="16">
        <f t="shared" si="14"/>
        <v>5116678.5472096773</v>
      </c>
      <c r="Q42" s="18">
        <f t="shared" si="15"/>
        <v>1668400</v>
      </c>
      <c r="R42" s="18">
        <f t="shared" si="5"/>
        <v>6785078.5472096773</v>
      </c>
      <c r="S42" s="25">
        <f t="shared" si="2"/>
        <v>118050.33604963076</v>
      </c>
      <c r="T42" s="29">
        <f t="shared" si="6"/>
        <v>6667028.211160047</v>
      </c>
      <c r="U42" s="25">
        <f t="shared" si="7"/>
        <v>1421797.7187396144</v>
      </c>
      <c r="V42" s="17">
        <f t="shared" si="16"/>
        <v>119380</v>
      </c>
      <c r="W42" s="46">
        <f t="shared" si="8"/>
        <v>26652.825858398621</v>
      </c>
      <c r="X42" s="17">
        <f t="shared" si="17"/>
        <v>206570</v>
      </c>
      <c r="Y42" s="46">
        <f t="shared" si="9"/>
        <v>17461.709366647268</v>
      </c>
      <c r="Z42" s="72">
        <f t="shared" si="13"/>
        <v>6711142.7463850928</v>
      </c>
      <c r="AA42" s="74">
        <f t="shared" si="11"/>
        <v>6711.1427463850932</v>
      </c>
      <c r="AB42" s="78">
        <f t="shared" si="12"/>
        <v>201334.28239155278</v>
      </c>
    </row>
    <row r="43" spans="1:28" ht="15" customHeight="1" x14ac:dyDescent="0.25">
      <c r="A43" s="13" t="s">
        <v>52</v>
      </c>
      <c r="B43" s="14">
        <v>6103920</v>
      </c>
      <c r="C43" s="15">
        <v>0</v>
      </c>
      <c r="D43" s="15">
        <v>262610</v>
      </c>
      <c r="E43" s="15">
        <v>2376330</v>
      </c>
      <c r="F43" s="15">
        <v>0</v>
      </c>
      <c r="G43" s="15">
        <v>1027320</v>
      </c>
      <c r="H43" s="15">
        <v>266050</v>
      </c>
      <c r="I43" s="15">
        <v>690580</v>
      </c>
      <c r="J43" s="15">
        <v>7200</v>
      </c>
      <c r="K43" s="15">
        <v>0</v>
      </c>
      <c r="L43" s="15">
        <v>4930</v>
      </c>
      <c r="M43" s="14"/>
      <c r="N43" s="49">
        <v>512164.66105779429</v>
      </c>
      <c r="O43" s="58"/>
      <c r="P43" s="16">
        <f t="shared" si="14"/>
        <v>9255024.6610577945</v>
      </c>
      <c r="Q43" s="18">
        <f t="shared" si="15"/>
        <v>1027320</v>
      </c>
      <c r="R43" s="18">
        <f t="shared" si="5"/>
        <v>10282344.661057794</v>
      </c>
      <c r="S43" s="25">
        <f t="shared" si="2"/>
        <v>178897.59627251202</v>
      </c>
      <c r="T43" s="29">
        <f t="shared" si="6"/>
        <v>10103447.064785283</v>
      </c>
      <c r="U43" s="25">
        <f t="shared" si="7"/>
        <v>875474.24623326573</v>
      </c>
      <c r="V43" s="17">
        <f t="shared" si="16"/>
        <v>697780</v>
      </c>
      <c r="W43" s="46">
        <f t="shared" si="8"/>
        <v>155786.63785787727</v>
      </c>
      <c r="X43" s="17">
        <f t="shared" si="17"/>
        <v>266050</v>
      </c>
      <c r="Y43" s="46">
        <f t="shared" si="9"/>
        <v>22489.653758999397</v>
      </c>
      <c r="Z43" s="72">
        <f t="shared" si="13"/>
        <v>10281723.356402159</v>
      </c>
      <c r="AA43" s="74">
        <f t="shared" si="11"/>
        <v>10281.723356402159</v>
      </c>
      <c r="AB43" s="78">
        <f t="shared" si="12"/>
        <v>308451.70069206477</v>
      </c>
    </row>
    <row r="44" spans="1:28" ht="15" customHeight="1" x14ac:dyDescent="0.25">
      <c r="A44" s="13" t="s">
        <v>53</v>
      </c>
      <c r="B44" s="14">
        <v>9644030</v>
      </c>
      <c r="C44" s="15">
        <v>0</v>
      </c>
      <c r="D44" s="15">
        <v>0</v>
      </c>
      <c r="E44" s="15">
        <v>0</v>
      </c>
      <c r="F44" s="15">
        <v>0</v>
      </c>
      <c r="G44" s="15">
        <v>2839440</v>
      </c>
      <c r="H44" s="15">
        <v>234660</v>
      </c>
      <c r="I44" s="15">
        <v>113350</v>
      </c>
      <c r="J44" s="15">
        <v>13420</v>
      </c>
      <c r="K44" s="15">
        <v>0</v>
      </c>
      <c r="L44" s="15">
        <v>0</v>
      </c>
      <c r="M44" s="14"/>
      <c r="N44" s="49">
        <v>720892.07753328339</v>
      </c>
      <c r="O44" s="58"/>
      <c r="P44" s="16">
        <f t="shared" si="14"/>
        <v>10364922.077533284</v>
      </c>
      <c r="Q44" s="18">
        <f t="shared" si="15"/>
        <v>2839440</v>
      </c>
      <c r="R44" s="18">
        <f t="shared" si="5"/>
        <v>13204362.077533284</v>
      </c>
      <c r="S44" s="25">
        <f t="shared" si="2"/>
        <v>229736.37957586258</v>
      </c>
      <c r="T44" s="29">
        <f t="shared" si="6"/>
        <v>12974625.697957421</v>
      </c>
      <c r="U44" s="25">
        <f t="shared" si="7"/>
        <v>2419749.0496871318</v>
      </c>
      <c r="V44" s="17">
        <f t="shared" si="16"/>
        <v>126770</v>
      </c>
      <c r="W44" s="46">
        <f t="shared" si="8"/>
        <v>28302.720171462501</v>
      </c>
      <c r="X44" s="17">
        <f t="shared" si="17"/>
        <v>234660</v>
      </c>
      <c r="Y44" s="46">
        <f t="shared" si="9"/>
        <v>19836.204288993791</v>
      </c>
      <c r="Z44" s="72">
        <f t="shared" si="13"/>
        <v>13022764.622417876</v>
      </c>
      <c r="AA44" s="74">
        <f t="shared" si="11"/>
        <v>13022.764622417877</v>
      </c>
      <c r="AB44" s="78">
        <f t="shared" si="12"/>
        <v>390682.93867253629</v>
      </c>
    </row>
    <row r="45" spans="1:28" ht="15" customHeight="1" x14ac:dyDescent="0.25">
      <c r="A45" s="13" t="s">
        <v>54</v>
      </c>
      <c r="B45" s="14">
        <v>9763010</v>
      </c>
      <c r="C45" s="15">
        <v>0</v>
      </c>
      <c r="D45" s="15">
        <v>0</v>
      </c>
      <c r="E45" s="15">
        <v>1660500</v>
      </c>
      <c r="F45" s="15">
        <v>0</v>
      </c>
      <c r="G45" s="15">
        <v>0</v>
      </c>
      <c r="H45" s="15">
        <v>2550</v>
      </c>
      <c r="I45" s="15">
        <v>152040</v>
      </c>
      <c r="J45" s="15">
        <v>0</v>
      </c>
      <c r="K45" s="15">
        <v>10</v>
      </c>
      <c r="L45" s="15">
        <v>4420</v>
      </c>
      <c r="M45" s="14"/>
      <c r="N45" s="49">
        <v>1046009.7677324727</v>
      </c>
      <c r="O45" s="58"/>
      <c r="P45" s="16">
        <f t="shared" si="14"/>
        <v>12469519.767732473</v>
      </c>
      <c r="Q45" s="18">
        <f t="shared" si="15"/>
        <v>10</v>
      </c>
      <c r="R45" s="18">
        <f t="shared" si="5"/>
        <v>12469529.767732473</v>
      </c>
      <c r="S45" s="25">
        <f t="shared" si="2"/>
        <v>216951.38371936121</v>
      </c>
      <c r="T45" s="29">
        <f t="shared" si="6"/>
        <v>12252578.384013113</v>
      </c>
      <c r="U45" s="25">
        <f t="shared" si="7"/>
        <v>8.5219235119852215</v>
      </c>
      <c r="V45" s="17">
        <f t="shared" si="16"/>
        <v>152040</v>
      </c>
      <c r="W45" s="46">
        <f t="shared" si="8"/>
        <v>33944.51033264304</v>
      </c>
      <c r="X45" s="17">
        <f t="shared" si="17"/>
        <v>2550</v>
      </c>
      <c r="Y45" s="46">
        <f t="shared" si="9"/>
        <v>215.55578682747026</v>
      </c>
      <c r="Z45" s="72">
        <f t="shared" si="13"/>
        <v>12286738.450132582</v>
      </c>
      <c r="AA45" s="74">
        <f t="shared" si="11"/>
        <v>12286.738450132583</v>
      </c>
      <c r="AB45" s="78">
        <f t="shared" si="12"/>
        <v>368602.15350397752</v>
      </c>
    </row>
    <row r="46" spans="1:28" ht="15.75" customHeight="1" x14ac:dyDescent="0.25">
      <c r="A46" s="13" t="s">
        <v>55</v>
      </c>
      <c r="B46" s="14">
        <v>9920820</v>
      </c>
      <c r="C46" s="15">
        <v>0</v>
      </c>
      <c r="D46" s="15">
        <v>347110</v>
      </c>
      <c r="E46" s="15">
        <v>9461670</v>
      </c>
      <c r="F46" s="15">
        <v>0</v>
      </c>
      <c r="G46" s="15">
        <v>0</v>
      </c>
      <c r="H46" s="15">
        <v>52380</v>
      </c>
      <c r="I46" s="15">
        <v>344870</v>
      </c>
      <c r="J46" s="15">
        <v>0</v>
      </c>
      <c r="K46" s="15">
        <v>0</v>
      </c>
      <c r="L46" s="15">
        <v>6100</v>
      </c>
      <c r="M46" s="14"/>
      <c r="N46" s="49">
        <v>657532.58176068845</v>
      </c>
      <c r="O46" s="58"/>
      <c r="P46" s="16">
        <f t="shared" si="14"/>
        <v>20387132.58176069</v>
      </c>
      <c r="Q46" s="18">
        <f t="shared" si="15"/>
        <v>0</v>
      </c>
      <c r="R46" s="18">
        <f t="shared" si="5"/>
        <v>20387132.58176069</v>
      </c>
      <c r="S46" s="25">
        <f t="shared" si="2"/>
        <v>354705.96775257221</v>
      </c>
      <c r="T46" s="29">
        <f t="shared" si="6"/>
        <v>20032426.614008117</v>
      </c>
      <c r="U46" s="25">
        <f t="shared" si="7"/>
        <v>0</v>
      </c>
      <c r="V46" s="17">
        <f t="shared" si="16"/>
        <v>344870</v>
      </c>
      <c r="W46" s="46">
        <f t="shared" si="8"/>
        <v>76995.812144294963</v>
      </c>
      <c r="X46" s="17">
        <f t="shared" si="17"/>
        <v>52380</v>
      </c>
      <c r="Y46" s="46">
        <f t="shared" si="9"/>
        <v>4427.7694564795656</v>
      </c>
      <c r="Z46" s="72">
        <f t="shared" si="13"/>
        <v>20113850.195608892</v>
      </c>
      <c r="AA46" s="74">
        <f t="shared" si="11"/>
        <v>20113.850195608891</v>
      </c>
      <c r="AB46" s="78">
        <f t="shared" si="12"/>
        <v>603415.50586826669</v>
      </c>
    </row>
    <row r="47" spans="1:28" ht="15" customHeight="1" x14ac:dyDescent="0.25">
      <c r="A47" s="13" t="s">
        <v>56</v>
      </c>
      <c r="B47" s="14">
        <v>8529330</v>
      </c>
      <c r="C47" s="15">
        <v>0</v>
      </c>
      <c r="D47" s="15">
        <v>0</v>
      </c>
      <c r="E47" s="15">
        <v>2644250</v>
      </c>
      <c r="F47" s="15">
        <v>0</v>
      </c>
      <c r="G47" s="15">
        <v>0</v>
      </c>
      <c r="H47" s="15">
        <v>315970</v>
      </c>
      <c r="I47" s="15">
        <v>841770</v>
      </c>
      <c r="J47" s="15">
        <v>96420</v>
      </c>
      <c r="K47" s="15">
        <v>0</v>
      </c>
      <c r="L47" s="15">
        <v>3620</v>
      </c>
      <c r="M47" s="14"/>
      <c r="N47" s="49">
        <v>961332.70453734486</v>
      </c>
      <c r="O47" s="58"/>
      <c r="P47" s="16">
        <f t="shared" si="14"/>
        <v>12134912.704537345</v>
      </c>
      <c r="Q47" s="18">
        <f t="shared" si="15"/>
        <v>0</v>
      </c>
      <c r="R47" s="18">
        <f t="shared" si="5"/>
        <v>12134912.704537345</v>
      </c>
      <c r="S47" s="25">
        <f t="shared" si="2"/>
        <v>211129.54149848226</v>
      </c>
      <c r="T47" s="29">
        <f t="shared" si="6"/>
        <v>11923783.163038863</v>
      </c>
      <c r="U47" s="25">
        <f t="shared" si="7"/>
        <v>0</v>
      </c>
      <c r="V47" s="17">
        <f t="shared" si="16"/>
        <v>938190</v>
      </c>
      <c r="W47" s="46">
        <f t="shared" si="8"/>
        <v>209460.66922508797</v>
      </c>
      <c r="X47" s="17">
        <f t="shared" si="17"/>
        <v>315970</v>
      </c>
      <c r="Y47" s="46">
        <f t="shared" si="9"/>
        <v>26709.475279951286</v>
      </c>
      <c r="Z47" s="72">
        <f t="shared" si="13"/>
        <v>12159953.307543902</v>
      </c>
      <c r="AA47" s="74">
        <f t="shared" si="11"/>
        <v>12159.953307543901</v>
      </c>
      <c r="AB47" s="78">
        <f t="shared" si="12"/>
        <v>364798.59922631702</v>
      </c>
    </row>
    <row r="48" spans="1:28" ht="15" customHeight="1" x14ac:dyDescent="0.25">
      <c r="A48" s="13" t="s">
        <v>57</v>
      </c>
      <c r="B48" s="14">
        <v>5389120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740910</v>
      </c>
      <c r="I48" s="15">
        <v>0</v>
      </c>
      <c r="J48" s="15">
        <v>0</v>
      </c>
      <c r="K48" s="15">
        <v>0</v>
      </c>
      <c r="L48" s="15">
        <v>0</v>
      </c>
      <c r="M48" s="14"/>
      <c r="N48" s="49">
        <v>562684.48901410028</v>
      </c>
      <c r="O48" s="58"/>
      <c r="P48" s="16">
        <f t="shared" si="14"/>
        <v>5951804.4890141003</v>
      </c>
      <c r="Q48" s="18">
        <f t="shared" si="15"/>
        <v>0</v>
      </c>
      <c r="R48" s="18">
        <f t="shared" si="5"/>
        <v>5951804.4890141003</v>
      </c>
      <c r="S48" s="25">
        <f t="shared" si="2"/>
        <v>103552.59930170751</v>
      </c>
      <c r="T48" s="29">
        <f t="shared" si="6"/>
        <v>5848251.8897123924</v>
      </c>
      <c r="U48" s="25">
        <f t="shared" si="7"/>
        <v>0</v>
      </c>
      <c r="V48" s="17">
        <f t="shared" si="16"/>
        <v>0</v>
      </c>
      <c r="W48" s="46">
        <f t="shared" si="8"/>
        <v>0</v>
      </c>
      <c r="X48" s="17">
        <f t="shared" si="17"/>
        <v>740910</v>
      </c>
      <c r="Y48" s="46">
        <f t="shared" si="9"/>
        <v>62630.3678503298</v>
      </c>
      <c r="Z48" s="72">
        <f t="shared" si="13"/>
        <v>5910882.2575627221</v>
      </c>
      <c r="AA48" s="74">
        <f t="shared" si="11"/>
        <v>5910.8822575627219</v>
      </c>
      <c r="AB48" s="78">
        <f t="shared" si="12"/>
        <v>177326.46772688164</v>
      </c>
    </row>
    <row r="49" spans="1:28" ht="14.25" customHeight="1" x14ac:dyDescent="0.25">
      <c r="A49" s="19" t="s">
        <v>58</v>
      </c>
      <c r="B49" s="14">
        <v>11651540</v>
      </c>
      <c r="C49" s="15">
        <v>0</v>
      </c>
      <c r="D49" s="15">
        <v>0</v>
      </c>
      <c r="E49" s="15">
        <v>0</v>
      </c>
      <c r="F49" s="15">
        <v>0</v>
      </c>
      <c r="G49" s="15">
        <v>429440</v>
      </c>
      <c r="H49" s="15">
        <v>1279970</v>
      </c>
      <c r="I49" s="15">
        <v>0</v>
      </c>
      <c r="J49" s="15">
        <v>0</v>
      </c>
      <c r="K49" s="15">
        <v>0</v>
      </c>
      <c r="L49" s="15">
        <v>10890</v>
      </c>
      <c r="M49" s="14"/>
      <c r="N49" s="49">
        <v>933084.31829008053</v>
      </c>
      <c r="O49" s="58"/>
      <c r="P49" s="16">
        <f t="shared" si="14"/>
        <v>12584624.318290081</v>
      </c>
      <c r="Q49" s="18">
        <f t="shared" si="15"/>
        <v>429440</v>
      </c>
      <c r="R49" s="18">
        <f t="shared" si="5"/>
        <v>13014064.318290081</v>
      </c>
      <c r="S49" s="25">
        <f t="shared" si="2"/>
        <v>226425.47989034746</v>
      </c>
      <c r="T49" s="29">
        <f t="shared" si="6"/>
        <v>12787638.838399734</v>
      </c>
      <c r="U49" s="25">
        <f t="shared" si="7"/>
        <v>365965.48329869332</v>
      </c>
      <c r="V49" s="17">
        <f t="shared" si="16"/>
        <v>0</v>
      </c>
      <c r="W49" s="46">
        <f t="shared" si="8"/>
        <v>0</v>
      </c>
      <c r="X49" s="17">
        <f t="shared" si="17"/>
        <v>1279970</v>
      </c>
      <c r="Y49" s="46">
        <f t="shared" si="9"/>
        <v>108198.01586884592</v>
      </c>
      <c r="Z49" s="72">
        <f t="shared" si="13"/>
        <v>12895836.854268581</v>
      </c>
      <c r="AA49" s="74">
        <f t="shared" si="11"/>
        <v>12895.83685426858</v>
      </c>
      <c r="AB49" s="78">
        <f t="shared" si="12"/>
        <v>386875.10562805738</v>
      </c>
    </row>
    <row r="50" spans="1:28" ht="17.25" customHeight="1" x14ac:dyDescent="0.25">
      <c r="A50" s="13" t="s">
        <v>59</v>
      </c>
      <c r="B50" s="14">
        <v>7149190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505240</v>
      </c>
      <c r="I50" s="15">
        <v>122370</v>
      </c>
      <c r="J50" s="15">
        <v>0</v>
      </c>
      <c r="K50" s="15">
        <v>8870</v>
      </c>
      <c r="L50" s="15">
        <v>4400</v>
      </c>
      <c r="M50" s="14"/>
      <c r="N50" s="49">
        <v>627656.43894931104</v>
      </c>
      <c r="O50" s="58"/>
      <c r="P50" s="16">
        <f t="shared" si="14"/>
        <v>7776846.4389493112</v>
      </c>
      <c r="Q50" s="18">
        <f t="shared" si="15"/>
        <v>8870</v>
      </c>
      <c r="R50" s="18">
        <f t="shared" si="5"/>
        <v>7785716.4389493112</v>
      </c>
      <c r="S50" s="25">
        <f t="shared" si="2"/>
        <v>135459.95608010722</v>
      </c>
      <c r="T50" s="29">
        <f t="shared" si="6"/>
        <v>7650256.4828692041</v>
      </c>
      <c r="U50" s="25">
        <f t="shared" si="7"/>
        <v>7558.9461551308914</v>
      </c>
      <c r="V50" s="17">
        <f t="shared" si="16"/>
        <v>122370</v>
      </c>
      <c r="W50" s="46">
        <f t="shared" si="8"/>
        <v>27320.374437026632</v>
      </c>
      <c r="X50" s="17">
        <f t="shared" si="17"/>
        <v>505240</v>
      </c>
      <c r="Y50" s="46">
        <f t="shared" si="9"/>
        <v>42708.786563416106</v>
      </c>
      <c r="Z50" s="72">
        <f t="shared" si="13"/>
        <v>7720285.6438696468</v>
      </c>
      <c r="AA50" s="74">
        <f t="shared" si="11"/>
        <v>7720.2856438696472</v>
      </c>
      <c r="AB50" s="78">
        <f t="shared" si="12"/>
        <v>231608.56931608942</v>
      </c>
    </row>
    <row r="51" spans="1:28" ht="15" customHeight="1" x14ac:dyDescent="0.25">
      <c r="A51" s="13" t="s">
        <v>60</v>
      </c>
      <c r="B51" s="14">
        <v>24514950</v>
      </c>
      <c r="C51" s="15">
        <v>0</v>
      </c>
      <c r="D51" s="15">
        <v>0</v>
      </c>
      <c r="E51" s="15">
        <v>8863240</v>
      </c>
      <c r="F51" s="15">
        <v>0</v>
      </c>
      <c r="G51" s="15">
        <v>2529450</v>
      </c>
      <c r="H51" s="15">
        <v>112950</v>
      </c>
      <c r="I51" s="15">
        <v>200870</v>
      </c>
      <c r="J51" s="15">
        <v>0</v>
      </c>
      <c r="K51" s="15">
        <v>952490</v>
      </c>
      <c r="L51" s="15">
        <v>2370</v>
      </c>
      <c r="M51" s="14"/>
      <c r="N51" s="49">
        <v>1469322.8961494104</v>
      </c>
      <c r="O51" s="58"/>
      <c r="P51" s="16">
        <f t="shared" si="14"/>
        <v>34847512.896149412</v>
      </c>
      <c r="Q51" s="18">
        <f t="shared" si="15"/>
        <v>3481940</v>
      </c>
      <c r="R51" s="18">
        <f t="shared" si="5"/>
        <v>38329452.896149412</v>
      </c>
      <c r="S51" s="25">
        <f t="shared" si="2"/>
        <v>666875.81632341293</v>
      </c>
      <c r="T51" s="29">
        <f t="shared" si="6"/>
        <v>37662577.079825997</v>
      </c>
      <c r="U51" s="25">
        <f t="shared" si="7"/>
        <v>2967282.635332182</v>
      </c>
      <c r="V51" s="17">
        <f t="shared" si="16"/>
        <v>200870</v>
      </c>
      <c r="W51" s="46">
        <f t="shared" si="8"/>
        <v>44846.315380939275</v>
      </c>
      <c r="X51" s="17">
        <f t="shared" si="17"/>
        <v>112950</v>
      </c>
      <c r="Y51" s="46">
        <f t="shared" si="9"/>
        <v>9547.8533812403002</v>
      </c>
      <c r="Z51" s="72">
        <f t="shared" si="13"/>
        <v>37716971.248588175</v>
      </c>
      <c r="AA51" s="74">
        <f t="shared" si="11"/>
        <v>37716.971248588176</v>
      </c>
      <c r="AB51" s="78">
        <f t="shared" si="12"/>
        <v>1131509.1374576453</v>
      </c>
    </row>
    <row r="52" spans="1:28" ht="15" customHeight="1" x14ac:dyDescent="0.25">
      <c r="A52" s="13" t="s">
        <v>61</v>
      </c>
      <c r="B52" s="14">
        <v>5493500</v>
      </c>
      <c r="C52" s="15">
        <v>0</v>
      </c>
      <c r="D52" s="15">
        <v>0</v>
      </c>
      <c r="E52" s="15">
        <v>0</v>
      </c>
      <c r="F52" s="15">
        <v>0</v>
      </c>
      <c r="G52" s="15">
        <v>990820</v>
      </c>
      <c r="H52" s="15">
        <v>106270</v>
      </c>
      <c r="I52" s="15">
        <v>75590</v>
      </c>
      <c r="J52" s="15">
        <v>0</v>
      </c>
      <c r="K52" s="15">
        <v>0</v>
      </c>
      <c r="L52" s="15">
        <v>2900</v>
      </c>
      <c r="M52" s="14"/>
      <c r="N52" s="49">
        <v>508523.80205473362</v>
      </c>
      <c r="O52" s="58"/>
      <c r="P52" s="16">
        <f t="shared" si="14"/>
        <v>6002023.802054734</v>
      </c>
      <c r="Q52" s="18">
        <f t="shared" si="15"/>
        <v>990820</v>
      </c>
      <c r="R52" s="18">
        <f t="shared" si="5"/>
        <v>6992843.802054734</v>
      </c>
      <c r="S52" s="25">
        <f t="shared" si="2"/>
        <v>121665.14433567227</v>
      </c>
      <c r="T52" s="29">
        <f t="shared" si="6"/>
        <v>6871178.6577190617</v>
      </c>
      <c r="U52" s="25">
        <f t="shared" si="7"/>
        <v>844369.22541451966</v>
      </c>
      <c r="V52" s="17">
        <f t="shared" si="16"/>
        <v>75590</v>
      </c>
      <c r="W52" s="46">
        <f t="shared" si="8"/>
        <v>16876.253196819835</v>
      </c>
      <c r="X52" s="17">
        <f t="shared" si="17"/>
        <v>106270</v>
      </c>
      <c r="Y52" s="46">
        <f t="shared" si="9"/>
        <v>8983.1817514334361</v>
      </c>
      <c r="Z52" s="72">
        <f t="shared" si="13"/>
        <v>6897038.0926673152</v>
      </c>
      <c r="AA52" s="74">
        <f t="shared" si="11"/>
        <v>6897.0380926673151</v>
      </c>
      <c r="AB52" s="78">
        <f t="shared" si="12"/>
        <v>206911.14278001947</v>
      </c>
    </row>
    <row r="53" spans="1:28" ht="15" customHeight="1" x14ac:dyDescent="0.25">
      <c r="A53" s="13" t="s">
        <v>62</v>
      </c>
      <c r="B53" s="14">
        <v>267750</v>
      </c>
      <c r="C53" s="15">
        <v>0</v>
      </c>
      <c r="D53" s="15">
        <v>858720</v>
      </c>
      <c r="E53" s="15">
        <v>3782740</v>
      </c>
      <c r="F53" s="15">
        <v>0</v>
      </c>
      <c r="G53" s="15">
        <v>77450</v>
      </c>
      <c r="H53" s="15">
        <v>32420</v>
      </c>
      <c r="I53" s="15">
        <v>16050</v>
      </c>
      <c r="J53" s="15">
        <v>0</v>
      </c>
      <c r="K53" s="15">
        <v>0</v>
      </c>
      <c r="L53" s="15">
        <v>710</v>
      </c>
      <c r="M53" s="14"/>
      <c r="N53" s="49">
        <v>80533.810548132155</v>
      </c>
      <c r="O53" s="58"/>
      <c r="P53" s="16">
        <f t="shared" si="14"/>
        <v>4989743.8105481323</v>
      </c>
      <c r="Q53" s="18">
        <f t="shared" si="15"/>
        <v>77450</v>
      </c>
      <c r="R53" s="18">
        <f t="shared" si="5"/>
        <v>5067193.8105481323</v>
      </c>
      <c r="S53" s="25">
        <f t="shared" si="2"/>
        <v>88161.681254200885</v>
      </c>
      <c r="T53" s="29">
        <f t="shared" si="6"/>
        <v>4979032.1292939316</v>
      </c>
      <c r="U53" s="25">
        <f t="shared" si="7"/>
        <v>66002.297600325532</v>
      </c>
      <c r="V53" s="17">
        <f t="shared" si="16"/>
        <v>16050</v>
      </c>
      <c r="W53" s="46">
        <f t="shared" si="8"/>
        <v>3583.3293267490189</v>
      </c>
      <c r="X53" s="17">
        <f t="shared" si="17"/>
        <v>32420</v>
      </c>
      <c r="Y53" s="46">
        <f t="shared" si="9"/>
        <v>2740.5171015476808</v>
      </c>
      <c r="Z53" s="72">
        <f t="shared" si="13"/>
        <v>4985355.9757222282</v>
      </c>
      <c r="AA53" s="74">
        <f t="shared" si="11"/>
        <v>4985.3559757222283</v>
      </c>
      <c r="AB53" s="78">
        <f t="shared" si="12"/>
        <v>149560.67927166686</v>
      </c>
    </row>
    <row r="54" spans="1:28" ht="15" customHeight="1" x14ac:dyDescent="0.25">
      <c r="A54" s="13" t="s">
        <v>63</v>
      </c>
      <c r="B54" s="14">
        <v>25499730</v>
      </c>
      <c r="C54" s="15">
        <v>0</v>
      </c>
      <c r="D54" s="15">
        <v>0</v>
      </c>
      <c r="E54" s="15">
        <v>0</v>
      </c>
      <c r="F54" s="15">
        <v>0</v>
      </c>
      <c r="G54" s="15">
        <v>2787870</v>
      </c>
      <c r="H54" s="15">
        <v>264740</v>
      </c>
      <c r="I54" s="15">
        <v>1107480</v>
      </c>
      <c r="J54" s="15">
        <v>2050</v>
      </c>
      <c r="K54" s="15">
        <v>0</v>
      </c>
      <c r="L54" s="15">
        <v>230</v>
      </c>
      <c r="M54" s="14"/>
      <c r="N54" s="49">
        <v>1344329.0812070197</v>
      </c>
      <c r="O54" s="58"/>
      <c r="P54" s="16">
        <f t="shared" si="14"/>
        <v>26844059.081207018</v>
      </c>
      <c r="Q54" s="18">
        <f t="shared" si="15"/>
        <v>2787870</v>
      </c>
      <c r="R54" s="18">
        <f t="shared" si="5"/>
        <v>29631929.081207018</v>
      </c>
      <c r="S54" s="25">
        <f t="shared" si="2"/>
        <v>515551.7598648686</v>
      </c>
      <c r="T54" s="29">
        <f t="shared" si="6"/>
        <v>29116377.321342148</v>
      </c>
      <c r="U54" s="25">
        <f t="shared" si="7"/>
        <v>2375801.4901358238</v>
      </c>
      <c r="V54" s="17">
        <f t="shared" si="16"/>
        <v>1109530</v>
      </c>
      <c r="W54" s="46">
        <f t="shared" si="8"/>
        <v>247714.10516559743</v>
      </c>
      <c r="X54" s="17">
        <f t="shared" si="17"/>
        <v>264740</v>
      </c>
      <c r="Y54" s="46">
        <f t="shared" si="9"/>
        <v>22378.917256746852</v>
      </c>
      <c r="Z54" s="72">
        <f t="shared" si="13"/>
        <v>29386470.343764491</v>
      </c>
      <c r="AA54" s="74">
        <f t="shared" si="11"/>
        <v>29386.470343764493</v>
      </c>
      <c r="AB54" s="78">
        <f t="shared" si="12"/>
        <v>881594.11031293473</v>
      </c>
    </row>
    <row r="55" spans="1:28" ht="15" customHeight="1" x14ac:dyDescent="0.25">
      <c r="A55" s="13" t="s">
        <v>64</v>
      </c>
      <c r="B55" s="14">
        <v>1865180</v>
      </c>
      <c r="C55" s="15">
        <v>0</v>
      </c>
      <c r="D55" s="15">
        <v>0</v>
      </c>
      <c r="E55" s="15">
        <v>0</v>
      </c>
      <c r="F55" s="15">
        <v>0</v>
      </c>
      <c r="G55" s="15">
        <v>6372200</v>
      </c>
      <c r="H55" s="15">
        <v>233330</v>
      </c>
      <c r="I55" s="15">
        <v>16330</v>
      </c>
      <c r="J55" s="15">
        <v>0</v>
      </c>
      <c r="K55" s="15">
        <v>0</v>
      </c>
      <c r="L55" s="15">
        <v>0</v>
      </c>
      <c r="M55" s="14"/>
      <c r="N55" s="49">
        <v>584857.75011192844</v>
      </c>
      <c r="O55" s="58"/>
      <c r="P55" s="16">
        <f t="shared" si="14"/>
        <v>2450037.7501119282</v>
      </c>
      <c r="Q55" s="18">
        <f t="shared" si="15"/>
        <v>6372200</v>
      </c>
      <c r="R55" s="18">
        <f t="shared" si="5"/>
        <v>8822237.7501119282</v>
      </c>
      <c r="S55" s="25">
        <f t="shared" si="2"/>
        <v>153493.89456054993</v>
      </c>
      <c r="T55" s="29">
        <f t="shared" si="6"/>
        <v>8668743.8555513788</v>
      </c>
      <c r="U55" s="25">
        <f t="shared" si="7"/>
        <v>5430340.1003072225</v>
      </c>
      <c r="V55" s="17">
        <f t="shared" si="16"/>
        <v>16330</v>
      </c>
      <c r="W55" s="46">
        <f t="shared" si="8"/>
        <v>3645.8422371222105</v>
      </c>
      <c r="X55" s="17">
        <f t="shared" si="17"/>
        <v>233330</v>
      </c>
      <c r="Y55" s="46">
        <f t="shared" si="9"/>
        <v>19723.777153119074</v>
      </c>
      <c r="Z55" s="72">
        <f t="shared" si="13"/>
        <v>8692113.4749416206</v>
      </c>
      <c r="AA55" s="74">
        <f t="shared" si="11"/>
        <v>8692.1134749416215</v>
      </c>
      <c r="AB55" s="78">
        <f t="shared" si="12"/>
        <v>260763.40424824864</v>
      </c>
    </row>
    <row r="56" spans="1:28" ht="15" customHeight="1" x14ac:dyDescent="0.25">
      <c r="A56" s="13" t="s">
        <v>65</v>
      </c>
      <c r="B56" s="14">
        <v>1456810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4"/>
      <c r="N56" s="49">
        <v>111944.89080851532</v>
      </c>
      <c r="O56" s="58"/>
      <c r="P56" s="16">
        <f t="shared" si="14"/>
        <v>1568754.8908085153</v>
      </c>
      <c r="Q56" s="18">
        <f t="shared" si="15"/>
        <v>0</v>
      </c>
      <c r="R56" s="18">
        <f t="shared" si="5"/>
        <v>1568754.8908085153</v>
      </c>
      <c r="S56" s="25">
        <f t="shared" si="2"/>
        <v>27294.015942616632</v>
      </c>
      <c r="T56" s="29">
        <f t="shared" si="6"/>
        <v>1541460.8748658986</v>
      </c>
      <c r="U56" s="25">
        <f t="shared" si="7"/>
        <v>0</v>
      </c>
      <c r="V56" s="17">
        <f t="shared" si="16"/>
        <v>0</v>
      </c>
      <c r="W56" s="46">
        <f t="shared" si="8"/>
        <v>0</v>
      </c>
      <c r="X56" s="17">
        <f t="shared" si="17"/>
        <v>0</v>
      </c>
      <c r="Y56" s="46">
        <f t="shared" si="9"/>
        <v>0</v>
      </c>
      <c r="Z56" s="72">
        <f t="shared" si="13"/>
        <v>1541460.8748658986</v>
      </c>
      <c r="AA56" s="74">
        <f t="shared" si="11"/>
        <v>1541.4608748658986</v>
      </c>
      <c r="AB56" s="78">
        <f t="shared" si="12"/>
        <v>46243.826245976961</v>
      </c>
    </row>
    <row r="57" spans="1:28" ht="25.5" customHeight="1" x14ac:dyDescent="0.25">
      <c r="A57" s="13" t="s">
        <v>66</v>
      </c>
      <c r="B57" s="14">
        <v>5751840</v>
      </c>
      <c r="C57" s="15">
        <v>0</v>
      </c>
      <c r="D57" s="15">
        <v>3290</v>
      </c>
      <c r="E57" s="15">
        <v>0</v>
      </c>
      <c r="F57" s="15">
        <v>0</v>
      </c>
      <c r="G57" s="15">
        <v>15230</v>
      </c>
      <c r="H57" s="15">
        <v>562550</v>
      </c>
      <c r="I57" s="15">
        <v>37950</v>
      </c>
      <c r="J57" s="15">
        <v>0</v>
      </c>
      <c r="K57" s="15">
        <v>352120</v>
      </c>
      <c r="L57" s="15">
        <v>4200</v>
      </c>
      <c r="M57" s="14"/>
      <c r="N57" s="49">
        <v>195947.98672795025</v>
      </c>
      <c r="O57" s="58"/>
      <c r="P57" s="16">
        <f t="shared" si="14"/>
        <v>5951077.9867279502</v>
      </c>
      <c r="Q57" s="18">
        <f t="shared" si="15"/>
        <v>367350</v>
      </c>
      <c r="R57" s="18">
        <f t="shared" si="5"/>
        <v>6318427.9867279502</v>
      </c>
      <c r="S57" s="25">
        <f t="shared" si="2"/>
        <v>109931.30616673116</v>
      </c>
      <c r="T57" s="29">
        <f t="shared" si="6"/>
        <v>6208496.6805612193</v>
      </c>
      <c r="U57" s="25">
        <f t="shared" si="7"/>
        <v>313052.8602127771</v>
      </c>
      <c r="V57" s="17">
        <f t="shared" si="16"/>
        <v>37950</v>
      </c>
      <c r="W57" s="46">
        <f t="shared" si="8"/>
        <v>8472.7319595093632</v>
      </c>
      <c r="X57" s="17">
        <f t="shared" si="17"/>
        <v>562550</v>
      </c>
      <c r="Y57" s="46">
        <f t="shared" si="9"/>
        <v>47553.297207762116</v>
      </c>
      <c r="Z57" s="72">
        <f t="shared" si="13"/>
        <v>6264522.7097284915</v>
      </c>
      <c r="AA57" s="74">
        <f t="shared" si="11"/>
        <v>6264.5227097284915</v>
      </c>
      <c r="AB57" s="78">
        <f t="shared" si="12"/>
        <v>187935.68129185474</v>
      </c>
    </row>
    <row r="58" spans="1:28" ht="19.5" customHeight="1" x14ac:dyDescent="0.25">
      <c r="A58" s="13" t="s">
        <v>67</v>
      </c>
      <c r="B58" s="14">
        <v>2115720</v>
      </c>
      <c r="C58" s="15">
        <v>0</v>
      </c>
      <c r="D58" s="15">
        <v>1814460</v>
      </c>
      <c r="E58" s="15">
        <v>7762680</v>
      </c>
      <c r="F58" s="15">
        <v>0</v>
      </c>
      <c r="G58" s="15">
        <v>318190</v>
      </c>
      <c r="H58" s="15">
        <v>0</v>
      </c>
      <c r="I58" s="15">
        <v>86650</v>
      </c>
      <c r="J58" s="15">
        <v>0</v>
      </c>
      <c r="K58" s="15">
        <v>0</v>
      </c>
      <c r="L58" s="15">
        <v>0</v>
      </c>
      <c r="M58" s="14"/>
      <c r="N58" s="49">
        <v>124518.70967441714</v>
      </c>
      <c r="O58" s="58"/>
      <c r="P58" s="16">
        <f t="shared" si="14"/>
        <v>11817378.709674418</v>
      </c>
      <c r="Q58" s="18">
        <f t="shared" si="15"/>
        <v>318190</v>
      </c>
      <c r="R58" s="18">
        <f t="shared" si="5"/>
        <v>12135568.709674418</v>
      </c>
      <c r="S58" s="25">
        <f t="shared" si="2"/>
        <v>211140.95501806686</v>
      </c>
      <c r="T58" s="29">
        <f t="shared" si="6"/>
        <v>11924427.75465635</v>
      </c>
      <c r="U58" s="25">
        <f t="shared" si="7"/>
        <v>271159.08422785776</v>
      </c>
      <c r="V58" s="17">
        <f t="shared" si="16"/>
        <v>86650</v>
      </c>
      <c r="W58" s="46">
        <f t="shared" si="8"/>
        <v>19345.513156560901</v>
      </c>
      <c r="X58" s="17">
        <f t="shared" si="17"/>
        <v>0</v>
      </c>
      <c r="Y58" s="46">
        <f t="shared" si="9"/>
        <v>0</v>
      </c>
      <c r="Z58" s="72">
        <f t="shared" si="13"/>
        <v>11943773.267812911</v>
      </c>
      <c r="AA58" s="74">
        <f t="shared" si="11"/>
        <v>11943.773267812912</v>
      </c>
      <c r="AB58" s="78">
        <f t="shared" si="12"/>
        <v>358313.19803438737</v>
      </c>
    </row>
    <row r="59" spans="1:28" ht="17.25" customHeight="1" x14ac:dyDescent="0.25">
      <c r="A59" s="13" t="s">
        <v>68</v>
      </c>
      <c r="B59" s="14">
        <v>8905400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4"/>
      <c r="N59" s="49">
        <v>511748.19590241747</v>
      </c>
      <c r="O59" s="58"/>
      <c r="P59" s="16">
        <f t="shared" si="14"/>
        <v>9417148.1959024183</v>
      </c>
      <c r="Q59" s="18">
        <f t="shared" si="15"/>
        <v>0</v>
      </c>
      <c r="R59" s="18">
        <f t="shared" si="5"/>
        <v>9417148.1959024183</v>
      </c>
      <c r="S59" s="25">
        <f t="shared" si="2"/>
        <v>163844.45683574781</v>
      </c>
      <c r="T59" s="29">
        <f t="shared" si="6"/>
        <v>9253303.7390666697</v>
      </c>
      <c r="U59" s="25">
        <f t="shared" si="7"/>
        <v>0</v>
      </c>
      <c r="V59" s="17">
        <f t="shared" si="16"/>
        <v>0</v>
      </c>
      <c r="W59" s="46">
        <f t="shared" si="8"/>
        <v>0</v>
      </c>
      <c r="X59" s="17">
        <f t="shared" si="17"/>
        <v>0</v>
      </c>
      <c r="Y59" s="46">
        <f t="shared" si="9"/>
        <v>0</v>
      </c>
      <c r="Z59" s="72">
        <f t="shared" si="13"/>
        <v>9253303.7390666697</v>
      </c>
      <c r="AA59" s="74">
        <f t="shared" si="11"/>
        <v>9253.3037390666705</v>
      </c>
      <c r="AB59" s="78">
        <f t="shared" si="12"/>
        <v>277599.11217200011</v>
      </c>
    </row>
    <row r="60" spans="1:28" ht="28.5" customHeight="1" x14ac:dyDescent="0.25">
      <c r="A60" s="13" t="s">
        <v>69</v>
      </c>
      <c r="B60" s="14">
        <v>11908560</v>
      </c>
      <c r="C60" s="15">
        <v>0</v>
      </c>
      <c r="D60" s="15">
        <v>63750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4"/>
      <c r="N60" s="49">
        <v>511280.28116258082</v>
      </c>
      <c r="O60" s="58"/>
      <c r="P60" s="16">
        <f t="shared" si="14"/>
        <v>12483590.28116258</v>
      </c>
      <c r="Q60" s="18">
        <f t="shared" si="15"/>
        <v>0</v>
      </c>
      <c r="R60" s="18">
        <f t="shared" si="5"/>
        <v>12483590.28116258</v>
      </c>
      <c r="S60" s="25">
        <f t="shared" si="2"/>
        <v>217196.01586678668</v>
      </c>
      <c r="T60" s="29">
        <f t="shared" si="6"/>
        <v>12266394.265295794</v>
      </c>
      <c r="U60" s="25">
        <f t="shared" si="7"/>
        <v>0</v>
      </c>
      <c r="V60" s="17">
        <f t="shared" si="16"/>
        <v>0</v>
      </c>
      <c r="W60" s="46">
        <f t="shared" si="8"/>
        <v>0</v>
      </c>
      <c r="X60" s="17">
        <f t="shared" si="17"/>
        <v>0</v>
      </c>
      <c r="Y60" s="46">
        <f t="shared" si="9"/>
        <v>0</v>
      </c>
      <c r="Z60" s="72">
        <f t="shared" si="13"/>
        <v>12266394.265295794</v>
      </c>
      <c r="AA60" s="74">
        <f t="shared" si="11"/>
        <v>12266.394265295794</v>
      </c>
      <c r="AB60" s="78">
        <f t="shared" si="12"/>
        <v>367991.82795887382</v>
      </c>
    </row>
    <row r="61" spans="1:28" ht="12.75" customHeight="1" x14ac:dyDescent="0.25">
      <c r="A61" s="13" t="s">
        <v>70</v>
      </c>
      <c r="B61" s="14">
        <v>226730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4"/>
      <c r="N61" s="49">
        <v>0</v>
      </c>
      <c r="O61" s="58"/>
      <c r="P61" s="16">
        <f t="shared" si="14"/>
        <v>226730</v>
      </c>
      <c r="Q61" s="18">
        <f t="shared" si="15"/>
        <v>0</v>
      </c>
      <c r="R61" s="18">
        <f t="shared" si="5"/>
        <v>226730</v>
      </c>
      <c r="S61" s="25">
        <f t="shared" si="2"/>
        <v>3944.7668153436416</v>
      </c>
      <c r="T61" s="29">
        <f t="shared" si="6"/>
        <v>222785.23318465636</v>
      </c>
      <c r="U61" s="25">
        <f t="shared" si="7"/>
        <v>0</v>
      </c>
      <c r="V61" s="17">
        <f t="shared" si="16"/>
        <v>0</v>
      </c>
      <c r="W61" s="46">
        <f t="shared" si="8"/>
        <v>0</v>
      </c>
      <c r="X61" s="17">
        <f t="shared" si="17"/>
        <v>0</v>
      </c>
      <c r="Y61" s="46">
        <f t="shared" si="9"/>
        <v>0</v>
      </c>
      <c r="Z61" s="72">
        <f t="shared" si="13"/>
        <v>222785.23318465636</v>
      </c>
      <c r="AA61" s="74">
        <f t="shared" si="11"/>
        <v>222.78523318465636</v>
      </c>
      <c r="AB61" s="78">
        <f t="shared" si="12"/>
        <v>6683.5569955396913</v>
      </c>
    </row>
    <row r="62" spans="1:28" ht="12.75" customHeight="1" x14ac:dyDescent="0.25">
      <c r="A62" s="13" t="s">
        <v>71</v>
      </c>
      <c r="B62" s="14">
        <v>1315400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4"/>
      <c r="N62" s="49">
        <v>9208.0242998575177</v>
      </c>
      <c r="O62" s="58"/>
      <c r="P62" s="16">
        <f t="shared" si="14"/>
        <v>1324608.0242998574</v>
      </c>
      <c r="Q62" s="18">
        <f t="shared" si="15"/>
        <v>0</v>
      </c>
      <c r="R62" s="18">
        <f t="shared" si="5"/>
        <v>1324608.0242998574</v>
      </c>
      <c r="S62" s="25">
        <f t="shared" si="2"/>
        <v>23046.221398121033</v>
      </c>
      <c r="T62" s="29">
        <f t="shared" si="6"/>
        <v>1301561.8029017365</v>
      </c>
      <c r="U62" s="25">
        <f t="shared" si="7"/>
        <v>0</v>
      </c>
      <c r="V62" s="17">
        <f t="shared" si="16"/>
        <v>0</v>
      </c>
      <c r="W62" s="46">
        <f t="shared" si="8"/>
        <v>0</v>
      </c>
      <c r="X62" s="17">
        <f t="shared" si="17"/>
        <v>0</v>
      </c>
      <c r="Y62" s="46">
        <f t="shared" si="9"/>
        <v>0</v>
      </c>
      <c r="Z62" s="72">
        <f t="shared" si="13"/>
        <v>1301561.8029017365</v>
      </c>
      <c r="AA62" s="74">
        <f t="shared" si="11"/>
        <v>1301.5618029017364</v>
      </c>
      <c r="AB62" s="78">
        <f t="shared" si="12"/>
        <v>39046.854087052096</v>
      </c>
    </row>
    <row r="63" spans="1:28" ht="12.75" customHeight="1" x14ac:dyDescent="0.25">
      <c r="A63" s="13" t="s">
        <v>72</v>
      </c>
      <c r="B63" s="14">
        <v>0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4"/>
      <c r="N63" s="49">
        <v>0</v>
      </c>
      <c r="O63" s="58"/>
      <c r="P63" s="16">
        <f t="shared" si="14"/>
        <v>0</v>
      </c>
      <c r="Q63" s="18">
        <f t="shared" si="15"/>
        <v>0</v>
      </c>
      <c r="R63" s="18">
        <f t="shared" si="5"/>
        <v>0</v>
      </c>
      <c r="S63" s="25">
        <f t="shared" si="2"/>
        <v>0</v>
      </c>
      <c r="T63" s="29">
        <f t="shared" si="6"/>
        <v>0</v>
      </c>
      <c r="U63" s="25">
        <f t="shared" si="7"/>
        <v>0</v>
      </c>
      <c r="V63" s="17">
        <f t="shared" si="16"/>
        <v>0</v>
      </c>
      <c r="W63" s="46">
        <f t="shared" si="8"/>
        <v>0</v>
      </c>
      <c r="X63" s="17">
        <f t="shared" si="17"/>
        <v>0</v>
      </c>
      <c r="Y63" s="46">
        <f t="shared" si="9"/>
        <v>0</v>
      </c>
      <c r="Z63" s="72">
        <f t="shared" si="13"/>
        <v>0</v>
      </c>
      <c r="AA63" s="74">
        <f t="shared" si="11"/>
        <v>0</v>
      </c>
      <c r="AB63" s="78">
        <f t="shared" si="12"/>
        <v>0</v>
      </c>
    </row>
    <row r="64" spans="1:28" ht="30.75" customHeight="1" x14ac:dyDescent="0.25">
      <c r="A64" s="13" t="s">
        <v>73</v>
      </c>
      <c r="B64" s="14">
        <v>7675000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202110</v>
      </c>
      <c r="I64" s="15">
        <v>22250</v>
      </c>
      <c r="J64" s="15">
        <v>0</v>
      </c>
      <c r="K64" s="15">
        <v>0</v>
      </c>
      <c r="L64" s="15">
        <v>1220</v>
      </c>
      <c r="M64" s="14"/>
      <c r="N64" s="49">
        <v>354679.80130857608</v>
      </c>
      <c r="O64" s="58"/>
      <c r="P64" s="16">
        <f t="shared" si="14"/>
        <v>8029679.801308576</v>
      </c>
      <c r="Q64" s="18">
        <f t="shared" si="15"/>
        <v>0</v>
      </c>
      <c r="R64" s="18">
        <f t="shared" si="5"/>
        <v>8029679.801308576</v>
      </c>
      <c r="S64" s="25">
        <f t="shared" si="2"/>
        <v>139704.55792368541</v>
      </c>
      <c r="T64" s="29">
        <f t="shared" si="6"/>
        <v>7889975.2433848903</v>
      </c>
      <c r="U64" s="25">
        <f t="shared" si="7"/>
        <v>0</v>
      </c>
      <c r="V64" s="17">
        <f t="shared" si="16"/>
        <v>22250</v>
      </c>
      <c r="W64" s="46">
        <f t="shared" si="8"/>
        <v>4967.5437707268329</v>
      </c>
      <c r="X64" s="17">
        <f t="shared" si="17"/>
        <v>202110</v>
      </c>
      <c r="Y64" s="46">
        <f t="shared" si="9"/>
        <v>17084.698068901966</v>
      </c>
      <c r="Z64" s="72">
        <f t="shared" si="13"/>
        <v>7912027.4852245189</v>
      </c>
      <c r="AA64" s="74">
        <f t="shared" si="11"/>
        <v>7912.0274852245193</v>
      </c>
      <c r="AB64" s="78">
        <f t="shared" si="12"/>
        <v>237360.82455673558</v>
      </c>
    </row>
    <row r="65" spans="1:28" ht="12.75" customHeight="1" x14ac:dyDescent="0.25">
      <c r="A65" s="13" t="s">
        <v>74</v>
      </c>
      <c r="B65" s="14">
        <v>3745680</v>
      </c>
      <c r="C65" s="15">
        <v>0</v>
      </c>
      <c r="D65" s="15">
        <v>0</v>
      </c>
      <c r="E65" s="15">
        <v>0</v>
      </c>
      <c r="F65" s="15">
        <v>0</v>
      </c>
      <c r="G65" s="15">
        <v>2512700</v>
      </c>
      <c r="H65" s="15">
        <v>890820</v>
      </c>
      <c r="I65" s="15">
        <v>0</v>
      </c>
      <c r="J65" s="15">
        <v>0</v>
      </c>
      <c r="K65" s="15">
        <v>0</v>
      </c>
      <c r="L65" s="15">
        <v>4100</v>
      </c>
      <c r="M65" s="14"/>
      <c r="N65" s="49">
        <v>522391.26906063233</v>
      </c>
      <c r="O65" s="58"/>
      <c r="P65" s="16">
        <f t="shared" si="14"/>
        <v>4268071.2690606322</v>
      </c>
      <c r="Q65" s="18">
        <f t="shared" si="15"/>
        <v>2512700</v>
      </c>
      <c r="R65" s="18">
        <f t="shared" si="5"/>
        <v>6780771.2690606322</v>
      </c>
      <c r="S65" s="25">
        <f t="shared" si="2"/>
        <v>117975.39577747088</v>
      </c>
      <c r="T65" s="29">
        <f t="shared" si="6"/>
        <v>6662795.8732831618</v>
      </c>
      <c r="U65" s="25">
        <f t="shared" si="7"/>
        <v>2141303.7208565264</v>
      </c>
      <c r="V65" s="17">
        <f t="shared" si="16"/>
        <v>0</v>
      </c>
      <c r="W65" s="46">
        <f t="shared" si="8"/>
        <v>0</v>
      </c>
      <c r="X65" s="17">
        <f t="shared" si="17"/>
        <v>890820</v>
      </c>
      <c r="Y65" s="46">
        <f t="shared" si="9"/>
        <v>75302.512165351785</v>
      </c>
      <c r="Z65" s="72">
        <f t="shared" si="13"/>
        <v>6738098.3854485136</v>
      </c>
      <c r="AA65" s="74">
        <f t="shared" si="11"/>
        <v>6738.0983854485139</v>
      </c>
      <c r="AB65" s="78">
        <f t="shared" si="12"/>
        <v>202142.95156345543</v>
      </c>
    </row>
    <row r="66" spans="1:28" ht="20.25" customHeight="1" x14ac:dyDescent="0.25">
      <c r="A66" s="13" t="s">
        <v>75</v>
      </c>
      <c r="B66" s="14">
        <v>15054970</v>
      </c>
      <c r="C66" s="15">
        <v>0</v>
      </c>
      <c r="D66" s="15">
        <v>0</v>
      </c>
      <c r="E66" s="15">
        <v>0</v>
      </c>
      <c r="F66" s="15">
        <v>0</v>
      </c>
      <c r="G66" s="15">
        <v>1843400</v>
      </c>
      <c r="H66" s="15">
        <v>247690</v>
      </c>
      <c r="I66" s="15">
        <v>0</v>
      </c>
      <c r="J66" s="15">
        <v>0</v>
      </c>
      <c r="K66" s="15">
        <v>0</v>
      </c>
      <c r="L66" s="15">
        <v>0</v>
      </c>
      <c r="M66" s="14"/>
      <c r="N66" s="49">
        <v>407709.03006518673</v>
      </c>
      <c r="O66" s="58"/>
      <c r="P66" s="16">
        <f t="shared" si="14"/>
        <v>15462679.030065186</v>
      </c>
      <c r="Q66" s="18">
        <f t="shared" si="15"/>
        <v>1843400</v>
      </c>
      <c r="R66" s="18">
        <f t="shared" si="5"/>
        <v>17306079.030065186</v>
      </c>
      <c r="S66" s="25">
        <f t="shared" si="2"/>
        <v>301100.19080631423</v>
      </c>
      <c r="T66" s="29">
        <f t="shared" si="6"/>
        <v>17004978.839258872</v>
      </c>
      <c r="U66" s="25">
        <f t="shared" si="7"/>
        <v>1570931.3801993555</v>
      </c>
      <c r="V66" s="17">
        <f t="shared" si="16"/>
        <v>0</v>
      </c>
      <c r="W66" s="46">
        <f t="shared" si="8"/>
        <v>0</v>
      </c>
      <c r="X66" s="17">
        <f t="shared" si="17"/>
        <v>247690</v>
      </c>
      <c r="Y66" s="46">
        <f t="shared" si="9"/>
        <v>20937.652093841611</v>
      </c>
      <c r="Z66" s="72">
        <f t="shared" si="13"/>
        <v>17025916.491352715</v>
      </c>
      <c r="AA66" s="74">
        <f t="shared" si="11"/>
        <v>17025.916491352713</v>
      </c>
      <c r="AB66" s="78">
        <f t="shared" si="12"/>
        <v>510777.49474058137</v>
      </c>
    </row>
    <row r="67" spans="1:28" ht="15" customHeight="1" x14ac:dyDescent="0.25">
      <c r="A67" s="13" t="s">
        <v>76</v>
      </c>
      <c r="B67" s="14">
        <v>4248450</v>
      </c>
      <c r="C67" s="15">
        <v>0</v>
      </c>
      <c r="D67" s="15">
        <v>0</v>
      </c>
      <c r="E67" s="15">
        <v>1783600</v>
      </c>
      <c r="F67" s="15">
        <v>0</v>
      </c>
      <c r="G67" s="15">
        <v>2341110</v>
      </c>
      <c r="H67" s="15">
        <v>212740</v>
      </c>
      <c r="I67" s="15">
        <v>118720</v>
      </c>
      <c r="J67" s="15">
        <v>0</v>
      </c>
      <c r="K67" s="15">
        <v>11520</v>
      </c>
      <c r="L67" s="15">
        <v>6370</v>
      </c>
      <c r="M67" s="14"/>
      <c r="N67" s="49">
        <v>533126.08364625426</v>
      </c>
      <c r="O67" s="58"/>
      <c r="P67" s="16">
        <f t="shared" si="14"/>
        <v>6565176.0836462546</v>
      </c>
      <c r="Q67" s="18">
        <f t="shared" si="15"/>
        <v>2352630</v>
      </c>
      <c r="R67" s="18">
        <f t="shared" si="5"/>
        <v>8917806.0836462546</v>
      </c>
      <c r="S67" s="25">
        <f t="shared" si="2"/>
        <v>155156.64228129224</v>
      </c>
      <c r="T67" s="29">
        <f t="shared" si="6"/>
        <v>8762649.4413649626</v>
      </c>
      <c r="U67" s="25">
        <f t="shared" si="7"/>
        <v>2004893.2912001791</v>
      </c>
      <c r="V67" s="17">
        <f t="shared" si="16"/>
        <v>118720</v>
      </c>
      <c r="W67" s="46">
        <f t="shared" si="8"/>
        <v>26505.473998233239</v>
      </c>
      <c r="X67" s="17">
        <f t="shared" si="17"/>
        <v>212740</v>
      </c>
      <c r="Y67" s="46">
        <f t="shared" si="9"/>
        <v>17983.269839088636</v>
      </c>
      <c r="Z67" s="72">
        <f t="shared" si="13"/>
        <v>8807138.1852022856</v>
      </c>
      <c r="AA67" s="74">
        <f t="shared" si="11"/>
        <v>8807.138185202286</v>
      </c>
      <c r="AB67" s="78">
        <f t="shared" si="12"/>
        <v>264214.14555606857</v>
      </c>
    </row>
    <row r="68" spans="1:28" ht="15" customHeight="1" x14ac:dyDescent="0.25">
      <c r="A68" s="13" t="s">
        <v>77</v>
      </c>
      <c r="B68" s="14">
        <v>11080590</v>
      </c>
      <c r="C68" s="15">
        <v>0</v>
      </c>
      <c r="D68" s="15">
        <v>0</v>
      </c>
      <c r="E68" s="15">
        <v>0</v>
      </c>
      <c r="F68" s="15">
        <v>0</v>
      </c>
      <c r="G68" s="15">
        <v>1809260</v>
      </c>
      <c r="H68" s="15">
        <v>332480</v>
      </c>
      <c r="I68" s="15">
        <v>551520</v>
      </c>
      <c r="J68" s="15">
        <v>0</v>
      </c>
      <c r="K68" s="15">
        <v>0</v>
      </c>
      <c r="L68" s="15">
        <v>70</v>
      </c>
      <c r="M68" s="14"/>
      <c r="N68" s="49">
        <v>1210462.8866726696</v>
      </c>
      <c r="O68" s="58"/>
      <c r="P68" s="16">
        <f t="shared" si="14"/>
        <v>12291052.88667267</v>
      </c>
      <c r="Q68" s="18">
        <f t="shared" si="15"/>
        <v>1809260</v>
      </c>
      <c r="R68" s="18">
        <f t="shared" si="5"/>
        <v>14100312.88667267</v>
      </c>
      <c r="S68" s="25">
        <f t="shared" ref="S68" si="18">$Q$74*R68/$R$70</f>
        <v>245324.59913248647</v>
      </c>
      <c r="T68" s="29">
        <f t="shared" si="6"/>
        <v>13854988.287540184</v>
      </c>
      <c r="U68" s="25">
        <f t="shared" si="7"/>
        <v>1541837.5333294382</v>
      </c>
      <c r="V68" s="17">
        <f t="shared" si="16"/>
        <v>551520</v>
      </c>
      <c r="W68" s="46">
        <f t="shared" si="8"/>
        <v>123132.57260365227</v>
      </c>
      <c r="X68" s="17">
        <f t="shared" si="17"/>
        <v>332480</v>
      </c>
      <c r="Y68" s="46">
        <f t="shared" si="9"/>
        <v>28105.093335057769</v>
      </c>
      <c r="Z68" s="72">
        <f t="shared" si="13"/>
        <v>14006225.953478895</v>
      </c>
      <c r="AA68" s="74">
        <f t="shared" si="11"/>
        <v>14006.225953478895</v>
      </c>
      <c r="AB68" s="78">
        <f t="shared" si="12"/>
        <v>420186.77860436687</v>
      </c>
    </row>
    <row r="69" spans="1:28" ht="15" customHeight="1" x14ac:dyDescent="0.25">
      <c r="A69" s="13" t="s">
        <v>78</v>
      </c>
      <c r="B69" s="14">
        <v>9952740</v>
      </c>
      <c r="C69" s="15">
        <v>1840250</v>
      </c>
      <c r="D69" s="15">
        <v>273200</v>
      </c>
      <c r="E69" s="15">
        <v>0</v>
      </c>
      <c r="F69" s="15">
        <v>0</v>
      </c>
      <c r="G69" s="15">
        <v>0</v>
      </c>
      <c r="H69" s="15">
        <v>1550</v>
      </c>
      <c r="I69" s="15">
        <v>152470</v>
      </c>
      <c r="J69" s="15">
        <v>0</v>
      </c>
      <c r="K69" s="15">
        <v>0</v>
      </c>
      <c r="L69" s="15">
        <v>0</v>
      </c>
      <c r="M69" s="14"/>
      <c r="N69" s="49">
        <v>0</v>
      </c>
      <c r="O69" s="58"/>
      <c r="P69" s="16">
        <f t="shared" si="14"/>
        <v>12066190</v>
      </c>
      <c r="Q69" s="18">
        <f t="shared" si="15"/>
        <v>0</v>
      </c>
      <c r="R69" s="18">
        <f>P69+Q69</f>
        <v>12066190</v>
      </c>
      <c r="S69" s="25">
        <f>$Q$74*R69/$R$70</f>
        <v>209933.86803524586</v>
      </c>
      <c r="T69" s="29">
        <f t="shared" ref="T69" si="19">R69-S69</f>
        <v>11856256.131964754</v>
      </c>
      <c r="U69" s="25">
        <f>Q69*($Q$71/$Q$72)</f>
        <v>0</v>
      </c>
      <c r="V69" s="17">
        <f t="shared" si="16"/>
        <v>152470</v>
      </c>
      <c r="W69" s="46">
        <f t="shared" ref="W69" si="20">V69*$V$72/$V$70</f>
        <v>34040.512302144729</v>
      </c>
      <c r="X69" s="17">
        <f t="shared" si="17"/>
        <v>1550</v>
      </c>
      <c r="Y69" s="46">
        <f t="shared" ref="Y69" si="21">X69*$X$72/$X$70</f>
        <v>131.02410571865838</v>
      </c>
      <c r="Z69" s="72">
        <f t="shared" si="13"/>
        <v>11890427.668372618</v>
      </c>
      <c r="AA69" s="74">
        <f t="shared" ref="AA69" si="22">Z69/1000</f>
        <v>11890.427668372618</v>
      </c>
      <c r="AB69" s="78">
        <f t="shared" ref="AB69" si="23">AA69*30</f>
        <v>356712.83005117858</v>
      </c>
    </row>
    <row r="70" spans="1:28" ht="34.5" customHeight="1" x14ac:dyDescent="0.2">
      <c r="A70" s="32" t="s">
        <v>79</v>
      </c>
      <c r="B70" s="33">
        <f>SUM(B4:B69)</f>
        <v>600304020</v>
      </c>
      <c r="C70" s="33">
        <f t="shared" ref="C70:L70" si="24">SUM(C4:C69)</f>
        <v>16110790</v>
      </c>
      <c r="D70" s="33">
        <f>SUM(D4:D69)</f>
        <v>7979900</v>
      </c>
      <c r="E70" s="33">
        <f>SUM(E4:E69)</f>
        <v>72377345</v>
      </c>
      <c r="F70" s="34">
        <f t="shared" si="24"/>
        <v>62307010</v>
      </c>
      <c r="G70" s="35">
        <f t="shared" si="24"/>
        <v>102490990</v>
      </c>
      <c r="H70" s="35">
        <f>SUM(H4:H69)</f>
        <v>14845440</v>
      </c>
      <c r="I70" s="35">
        <f t="shared" si="24"/>
        <v>9898260</v>
      </c>
      <c r="J70" s="35">
        <f t="shared" si="24"/>
        <v>459690</v>
      </c>
      <c r="K70" s="35">
        <f t="shared" si="24"/>
        <v>3965950</v>
      </c>
      <c r="L70" s="35">
        <f t="shared" si="24"/>
        <v>169550</v>
      </c>
      <c r="M70" s="20"/>
      <c r="N70" s="50">
        <f>SUM(N4:N69)</f>
        <v>38859800.000000007</v>
      </c>
      <c r="O70" s="60"/>
      <c r="P70" s="21">
        <f t="shared" ref="P70:V70" si="25">SUM(P4:P69)</f>
        <v>797938865.00000024</v>
      </c>
      <c r="Q70" s="21">
        <f t="shared" si="25"/>
        <v>106456940</v>
      </c>
      <c r="R70" s="21">
        <f t="shared" si="25"/>
        <v>904395805.00000024</v>
      </c>
      <c r="S70" s="26">
        <f t="shared" si="25"/>
        <v>15735149.999999994</v>
      </c>
      <c r="T70" s="30">
        <f t="shared" si="25"/>
        <v>888660654.99999976</v>
      </c>
      <c r="U70" s="45">
        <f t="shared" si="25"/>
        <v>90721790</v>
      </c>
      <c r="V70" s="26">
        <f t="shared" si="25"/>
        <v>10357950</v>
      </c>
      <c r="W70" s="46">
        <f>SUM(W4:W69)</f>
        <v>2312520</v>
      </c>
      <c r="X70" s="17">
        <f>SUM(X4:X69)</f>
        <v>14845440</v>
      </c>
      <c r="Y70" s="46">
        <f t="shared" ref="Y70:AB70" si="26">SUM(Y4:Y69)</f>
        <v>1254910.0000000002</v>
      </c>
      <c r="Z70" s="73">
        <f t="shared" si="26"/>
        <v>892228085.00000012</v>
      </c>
      <c r="AA70" s="70">
        <f t="shared" si="26"/>
        <v>892228.0850000002</v>
      </c>
      <c r="AB70" s="79">
        <f t="shared" si="26"/>
        <v>26766842.550000004</v>
      </c>
    </row>
    <row r="71" spans="1:28" ht="116.25" x14ac:dyDescent="0.2">
      <c r="A71" s="36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51"/>
      <c r="O71" s="38"/>
      <c r="P71" s="27"/>
      <c r="Q71" s="18">
        <f>Q70-Q74</f>
        <v>90721790</v>
      </c>
      <c r="V71" s="1" t="s">
        <v>86</v>
      </c>
      <c r="W71" s="31" t="s">
        <v>86</v>
      </c>
      <c r="X71" s="1" t="s">
        <v>86</v>
      </c>
      <c r="AA71" s="75" t="s">
        <v>90</v>
      </c>
      <c r="AB71" s="76">
        <f>AA70*30</f>
        <v>26766842.550000004</v>
      </c>
    </row>
    <row r="72" spans="1:28" ht="27.75" customHeight="1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52"/>
      <c r="O72" s="39"/>
      <c r="Q72" s="18">
        <v>106456940</v>
      </c>
      <c r="V72" s="31">
        <f>2312.52*1000</f>
        <v>2312520</v>
      </c>
      <c r="X72" s="54">
        <f>1254.91*1000</f>
        <v>1254910</v>
      </c>
    </row>
    <row r="73" spans="1:28" ht="27.75" customHeight="1" x14ac:dyDescent="0.2">
      <c r="A73" s="22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2"/>
      <c r="N73" s="53"/>
      <c r="O73" s="22"/>
      <c r="R73" s="18">
        <v>904850815</v>
      </c>
    </row>
    <row r="74" spans="1:28" ht="27.75" customHeight="1" x14ac:dyDescent="0.2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53"/>
      <c r="O74" s="22"/>
      <c r="P74" s="27" t="s">
        <v>91</v>
      </c>
      <c r="Q74" s="18">
        <v>15735150</v>
      </c>
    </row>
  </sheetData>
  <mergeCells count="3">
    <mergeCell ref="A1:N1"/>
    <mergeCell ref="B2:L2"/>
    <mergeCell ref="P2:AB2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Σύνολο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ΝΙΚΟΛΑΟΣ ΔΟΥΒΑΛΕΤΑΣ</dc:creator>
  <cp:lastModifiedBy>Χρήστος Καραλιώτας</cp:lastModifiedBy>
  <dcterms:created xsi:type="dcterms:W3CDTF">2025-05-07T09:53:13Z</dcterms:created>
  <dcterms:modified xsi:type="dcterms:W3CDTF">2025-05-25T19:38:48Z</dcterms:modified>
</cp:coreProperties>
</file>