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ouvaletas\Desktop\"/>
    </mc:Choice>
  </mc:AlternateContent>
  <xr:revisionPtr revIDLastSave="0" documentId="8_{CC939712-E320-4CA6-8DB6-F25727F672D1}" xr6:coauthVersionLast="47" xr6:coauthVersionMax="47" xr10:uidLastSave="{00000000-0000-0000-0000-000000000000}"/>
  <bookViews>
    <workbookView xWindow="-120" yWindow="-120" windowWidth="29040" windowHeight="15720" activeTab="2" xr2:uid="{145D489B-F9FE-40ED-96B9-B13D852C76C8}"/>
  </bookViews>
  <sheets>
    <sheet name="Σύνολο A" sheetId="1" r:id="rId1"/>
    <sheet name="Σύνολο B" sheetId="2" r:id="rId2"/>
    <sheet name="Σύνολο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0" i="3" l="1"/>
  <c r="J70" i="3"/>
  <c r="Z69" i="3"/>
  <c r="AA69" i="3" s="1"/>
  <c r="AB69" i="3" s="1"/>
  <c r="Z68" i="3"/>
  <c r="AA68" i="3" s="1"/>
  <c r="AB68" i="3" s="1"/>
  <c r="Z67" i="3"/>
  <c r="AA67" i="3" s="1"/>
  <c r="AB67" i="3" s="1"/>
  <c r="Z66" i="3"/>
  <c r="AA66" i="3" s="1"/>
  <c r="AB66" i="3" s="1"/>
  <c r="Z65" i="3"/>
  <c r="AA65" i="3" s="1"/>
  <c r="AB65" i="3" s="1"/>
  <c r="Z64" i="3"/>
  <c r="AA64" i="3" s="1"/>
  <c r="AB64" i="3" s="1"/>
  <c r="Z63" i="3"/>
  <c r="AA63" i="3" s="1"/>
  <c r="AB63" i="3" s="1"/>
  <c r="Z62" i="3"/>
  <c r="AA62" i="3" s="1"/>
  <c r="AB62" i="3" s="1"/>
  <c r="Z61" i="3"/>
  <c r="AA61" i="3" s="1"/>
  <c r="AB61" i="3" s="1"/>
  <c r="Z60" i="3"/>
  <c r="AA60" i="3" s="1"/>
  <c r="AB60" i="3" s="1"/>
  <c r="Z59" i="3"/>
  <c r="AA59" i="3" s="1"/>
  <c r="AB59" i="3" s="1"/>
  <c r="Z58" i="3"/>
  <c r="AA58" i="3" s="1"/>
  <c r="AB58" i="3" s="1"/>
  <c r="Z57" i="3"/>
  <c r="AA57" i="3" s="1"/>
  <c r="AB57" i="3" s="1"/>
  <c r="Z56" i="3"/>
  <c r="AA56" i="3" s="1"/>
  <c r="AB56" i="3" s="1"/>
  <c r="Z55" i="3"/>
  <c r="AA55" i="3" s="1"/>
  <c r="AB55" i="3" s="1"/>
  <c r="Z54" i="3"/>
  <c r="AA54" i="3" s="1"/>
  <c r="AB54" i="3" s="1"/>
  <c r="Z53" i="3"/>
  <c r="AA53" i="3" s="1"/>
  <c r="AB53" i="3" s="1"/>
  <c r="Z52" i="3"/>
  <c r="AA52" i="3" s="1"/>
  <c r="AB52" i="3" s="1"/>
  <c r="Z51" i="3"/>
  <c r="AA51" i="3" s="1"/>
  <c r="AB51" i="3" s="1"/>
  <c r="Z50" i="3"/>
  <c r="AA50" i="3" s="1"/>
  <c r="AB50" i="3" s="1"/>
  <c r="Z49" i="3"/>
  <c r="AA49" i="3" s="1"/>
  <c r="AB49" i="3" s="1"/>
  <c r="Z48" i="3"/>
  <c r="AA48" i="3" s="1"/>
  <c r="AB48" i="3" s="1"/>
  <c r="Z47" i="3"/>
  <c r="AA47" i="3" s="1"/>
  <c r="AB47" i="3" s="1"/>
  <c r="Z46" i="3"/>
  <c r="AA46" i="3" s="1"/>
  <c r="AB46" i="3" s="1"/>
  <c r="Z45" i="3"/>
  <c r="AA45" i="3" s="1"/>
  <c r="AB45" i="3" s="1"/>
  <c r="Z44" i="3"/>
  <c r="AA44" i="3" s="1"/>
  <c r="AB44" i="3" s="1"/>
  <c r="Z43" i="3"/>
  <c r="AA43" i="3" s="1"/>
  <c r="AB43" i="3" s="1"/>
  <c r="Z42" i="3"/>
  <c r="AA42" i="3" s="1"/>
  <c r="AB42" i="3" s="1"/>
  <c r="Z41" i="3"/>
  <c r="AA41" i="3" s="1"/>
  <c r="AB41" i="3" s="1"/>
  <c r="Z40" i="3"/>
  <c r="AA40" i="3" s="1"/>
  <c r="AB40" i="3" s="1"/>
  <c r="Z39" i="3"/>
  <c r="AA39" i="3" s="1"/>
  <c r="AB39" i="3" s="1"/>
  <c r="Z38" i="3"/>
  <c r="AA38" i="3" s="1"/>
  <c r="AB38" i="3" s="1"/>
  <c r="Z37" i="3"/>
  <c r="AA37" i="3" s="1"/>
  <c r="AB37" i="3" s="1"/>
  <c r="Z36" i="3"/>
  <c r="AA36" i="3" s="1"/>
  <c r="AB36" i="3" s="1"/>
  <c r="Z35" i="3"/>
  <c r="AA35" i="3" s="1"/>
  <c r="AB35" i="3" s="1"/>
  <c r="Z34" i="3"/>
  <c r="AA34" i="3" s="1"/>
  <c r="AB34" i="3" s="1"/>
  <c r="Z33" i="3"/>
  <c r="AA33" i="3" s="1"/>
  <c r="AB33" i="3" s="1"/>
  <c r="Z32" i="3"/>
  <c r="AA32" i="3" s="1"/>
  <c r="AB32" i="3" s="1"/>
  <c r="Z31" i="3"/>
  <c r="AA31" i="3" s="1"/>
  <c r="AB31" i="3" s="1"/>
  <c r="Z30" i="3"/>
  <c r="AA30" i="3" s="1"/>
  <c r="AB30" i="3" s="1"/>
  <c r="Z29" i="3"/>
  <c r="AA29" i="3" s="1"/>
  <c r="AB29" i="3" s="1"/>
  <c r="Z28" i="3"/>
  <c r="AA28" i="3" s="1"/>
  <c r="AB28" i="3" s="1"/>
  <c r="Z27" i="3"/>
  <c r="AA27" i="3" s="1"/>
  <c r="AB27" i="3" s="1"/>
  <c r="Z26" i="3"/>
  <c r="AA26" i="3" s="1"/>
  <c r="AB26" i="3" s="1"/>
  <c r="Z25" i="3"/>
  <c r="AA25" i="3" s="1"/>
  <c r="AB25" i="3" s="1"/>
  <c r="Z24" i="3"/>
  <c r="AA24" i="3" s="1"/>
  <c r="AB24" i="3" s="1"/>
  <c r="Z23" i="3"/>
  <c r="AA23" i="3" s="1"/>
  <c r="AB23" i="3" s="1"/>
  <c r="Z22" i="3"/>
  <c r="AA22" i="3" s="1"/>
  <c r="AB22" i="3" s="1"/>
  <c r="Z21" i="3"/>
  <c r="AA21" i="3" s="1"/>
  <c r="AB21" i="3" s="1"/>
  <c r="Z20" i="3"/>
  <c r="AA20" i="3" s="1"/>
  <c r="AB20" i="3" s="1"/>
  <c r="Z19" i="3"/>
  <c r="AA19" i="3" s="1"/>
  <c r="AB19" i="3" s="1"/>
  <c r="Z18" i="3"/>
  <c r="AA18" i="3" s="1"/>
  <c r="AB18" i="3" s="1"/>
  <c r="Z17" i="3"/>
  <c r="AA17" i="3" s="1"/>
  <c r="AB17" i="3" s="1"/>
  <c r="Z16" i="3"/>
  <c r="AA16" i="3" s="1"/>
  <c r="AB16" i="3" s="1"/>
  <c r="Z15" i="3"/>
  <c r="AA15" i="3" s="1"/>
  <c r="AB15" i="3" s="1"/>
  <c r="Z14" i="3"/>
  <c r="AA14" i="3" s="1"/>
  <c r="AB14" i="3" s="1"/>
  <c r="Z13" i="3"/>
  <c r="AA13" i="3" s="1"/>
  <c r="AB13" i="3" s="1"/>
  <c r="Z12" i="3"/>
  <c r="AA12" i="3" s="1"/>
  <c r="AB12" i="3" s="1"/>
  <c r="Z11" i="3"/>
  <c r="AA11" i="3" s="1"/>
  <c r="AB11" i="3" s="1"/>
  <c r="Z10" i="3"/>
  <c r="AA10" i="3" s="1"/>
  <c r="AB10" i="3" s="1"/>
  <c r="L70" i="3"/>
  <c r="K70" i="3"/>
  <c r="Z9" i="3"/>
  <c r="AA9" i="3" s="1"/>
  <c r="AB9" i="3" s="1"/>
  <c r="G70" i="3"/>
  <c r="Z8" i="3"/>
  <c r="AA8" i="3" s="1"/>
  <c r="AB8" i="3" s="1"/>
  <c r="Z7" i="3"/>
  <c r="AA7" i="3" s="1"/>
  <c r="AB7" i="3" s="1"/>
  <c r="Z6" i="3"/>
  <c r="AA6" i="3" s="1"/>
  <c r="AB6" i="3" s="1"/>
  <c r="Z5" i="3"/>
  <c r="AA5" i="3" s="1"/>
  <c r="AB5" i="3" s="1"/>
  <c r="R70" i="3"/>
  <c r="R71" i="3" s="1"/>
  <c r="Q70" i="3"/>
  <c r="O70" i="3"/>
  <c r="M70" i="3"/>
  <c r="Y70" i="3"/>
  <c r="X70" i="3"/>
  <c r="W70" i="3"/>
  <c r="V70" i="3"/>
  <c r="U70" i="3"/>
  <c r="T70" i="3"/>
  <c r="S70" i="3"/>
  <c r="I70" i="3"/>
  <c r="H70" i="3"/>
  <c r="F70" i="3"/>
  <c r="E70" i="3"/>
  <c r="D70" i="3"/>
  <c r="C70" i="3"/>
  <c r="B70" i="3"/>
  <c r="O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V69" i="2"/>
  <c r="R69" i="2"/>
  <c r="Q69" i="2"/>
  <c r="S69" i="2" s="1"/>
  <c r="X68" i="2"/>
  <c r="V68" i="2"/>
  <c r="R68" i="2"/>
  <c r="Q68" i="2"/>
  <c r="S68" i="2" s="1"/>
  <c r="X67" i="2"/>
  <c r="V67" i="2"/>
  <c r="R67" i="2"/>
  <c r="Q67" i="2"/>
  <c r="S67" i="2" s="1"/>
  <c r="X66" i="2"/>
  <c r="V66" i="2"/>
  <c r="R66" i="2"/>
  <c r="Q66" i="2"/>
  <c r="S66" i="2" s="1"/>
  <c r="X65" i="2"/>
  <c r="V65" i="2"/>
  <c r="R65" i="2"/>
  <c r="Q65" i="2"/>
  <c r="S65" i="2" s="1"/>
  <c r="X64" i="2"/>
  <c r="V64" i="2"/>
  <c r="R64" i="2"/>
  <c r="Q64" i="2"/>
  <c r="S64" i="2" s="1"/>
  <c r="X63" i="2"/>
  <c r="V63" i="2"/>
  <c r="R63" i="2"/>
  <c r="Q63" i="2"/>
  <c r="S63" i="2" s="1"/>
  <c r="X62" i="2"/>
  <c r="V62" i="2"/>
  <c r="R62" i="2"/>
  <c r="Q62" i="2"/>
  <c r="S62" i="2" s="1"/>
  <c r="X61" i="2"/>
  <c r="V61" i="2"/>
  <c r="R61" i="2"/>
  <c r="Q61" i="2"/>
  <c r="S61" i="2" s="1"/>
  <c r="X60" i="2"/>
  <c r="V60" i="2"/>
  <c r="R60" i="2"/>
  <c r="Q60" i="2"/>
  <c r="S60" i="2" s="1"/>
  <c r="X59" i="2"/>
  <c r="V59" i="2"/>
  <c r="R59" i="2"/>
  <c r="Q59" i="2"/>
  <c r="S59" i="2" s="1"/>
  <c r="X58" i="2"/>
  <c r="V58" i="2"/>
  <c r="R58" i="2"/>
  <c r="Q58" i="2"/>
  <c r="S58" i="2" s="1"/>
  <c r="X57" i="2"/>
  <c r="V57" i="2"/>
  <c r="R57" i="2"/>
  <c r="Q57" i="2"/>
  <c r="S57" i="2" s="1"/>
  <c r="X56" i="2"/>
  <c r="V56" i="2"/>
  <c r="R56" i="2"/>
  <c r="Q56" i="2"/>
  <c r="S56" i="2" s="1"/>
  <c r="X55" i="2"/>
  <c r="V55" i="2"/>
  <c r="R55" i="2"/>
  <c r="Q55" i="2"/>
  <c r="S55" i="2" s="1"/>
  <c r="X54" i="2"/>
  <c r="V54" i="2"/>
  <c r="R54" i="2"/>
  <c r="Q54" i="2"/>
  <c r="S54" i="2" s="1"/>
  <c r="X53" i="2"/>
  <c r="V53" i="2"/>
  <c r="R53" i="2"/>
  <c r="Q53" i="2"/>
  <c r="S53" i="2" s="1"/>
  <c r="X52" i="2"/>
  <c r="V52" i="2"/>
  <c r="R52" i="2"/>
  <c r="Q52" i="2"/>
  <c r="S52" i="2" s="1"/>
  <c r="X51" i="2"/>
  <c r="V51" i="2"/>
  <c r="R51" i="2"/>
  <c r="Q51" i="2"/>
  <c r="S51" i="2" s="1"/>
  <c r="X50" i="2"/>
  <c r="V50" i="2"/>
  <c r="R50" i="2"/>
  <c r="Q50" i="2"/>
  <c r="S50" i="2" s="1"/>
  <c r="X49" i="2"/>
  <c r="V49" i="2"/>
  <c r="R49" i="2"/>
  <c r="Q49" i="2"/>
  <c r="S49" i="2" s="1"/>
  <c r="X48" i="2"/>
  <c r="V48" i="2"/>
  <c r="R48" i="2"/>
  <c r="Q48" i="2"/>
  <c r="S48" i="2" s="1"/>
  <c r="X47" i="2"/>
  <c r="V47" i="2"/>
  <c r="R47" i="2"/>
  <c r="Q47" i="2"/>
  <c r="S47" i="2" s="1"/>
  <c r="X46" i="2"/>
  <c r="V46" i="2"/>
  <c r="R46" i="2"/>
  <c r="Q46" i="2"/>
  <c r="S46" i="2" s="1"/>
  <c r="X45" i="2"/>
  <c r="V45" i="2"/>
  <c r="R45" i="2"/>
  <c r="Q45" i="2"/>
  <c r="S45" i="2" s="1"/>
  <c r="X44" i="2"/>
  <c r="V44" i="2"/>
  <c r="R44" i="2"/>
  <c r="S44" i="2" s="1"/>
  <c r="Q44" i="2"/>
  <c r="X43" i="2"/>
  <c r="V43" i="2"/>
  <c r="R43" i="2"/>
  <c r="Q43" i="2"/>
  <c r="S43" i="2" s="1"/>
  <c r="X42" i="2"/>
  <c r="V42" i="2"/>
  <c r="R42" i="2"/>
  <c r="Q42" i="2"/>
  <c r="S42" i="2" s="1"/>
  <c r="X41" i="2"/>
  <c r="V41" i="2"/>
  <c r="S41" i="2"/>
  <c r="R41" i="2"/>
  <c r="Q41" i="2"/>
  <c r="X40" i="2"/>
  <c r="V40" i="2"/>
  <c r="R40" i="2"/>
  <c r="Q40" i="2"/>
  <c r="S40" i="2" s="1"/>
  <c r="X39" i="2"/>
  <c r="V39" i="2"/>
  <c r="R39" i="2"/>
  <c r="S39" i="2" s="1"/>
  <c r="Q39" i="2"/>
  <c r="X38" i="2"/>
  <c r="V38" i="2"/>
  <c r="R38" i="2"/>
  <c r="Q38" i="2"/>
  <c r="S38" i="2" s="1"/>
  <c r="X37" i="2"/>
  <c r="V37" i="2"/>
  <c r="R37" i="2"/>
  <c r="Q37" i="2"/>
  <c r="S37" i="2" s="1"/>
  <c r="X36" i="2"/>
  <c r="V36" i="2"/>
  <c r="R36" i="2"/>
  <c r="Q36" i="2"/>
  <c r="S36" i="2" s="1"/>
  <c r="X35" i="2"/>
  <c r="V35" i="2"/>
  <c r="R35" i="2"/>
  <c r="Q35" i="2"/>
  <c r="S35" i="2" s="1"/>
  <c r="X34" i="2"/>
  <c r="V34" i="2"/>
  <c r="R34" i="2"/>
  <c r="Q34" i="2"/>
  <c r="S34" i="2" s="1"/>
  <c r="X33" i="2"/>
  <c r="V33" i="2"/>
  <c r="R33" i="2"/>
  <c r="Q33" i="2"/>
  <c r="S33" i="2" s="1"/>
  <c r="X32" i="2"/>
  <c r="V32" i="2"/>
  <c r="R32" i="2"/>
  <c r="Q32" i="2"/>
  <c r="S32" i="2" s="1"/>
  <c r="X31" i="2"/>
  <c r="V31" i="2"/>
  <c r="R31" i="2"/>
  <c r="S31" i="2" s="1"/>
  <c r="Q31" i="2"/>
  <c r="X30" i="2"/>
  <c r="V30" i="2"/>
  <c r="R30" i="2"/>
  <c r="Q30" i="2"/>
  <c r="S30" i="2" s="1"/>
  <c r="X29" i="2"/>
  <c r="V29" i="2"/>
  <c r="R29" i="2"/>
  <c r="Q29" i="2"/>
  <c r="S29" i="2" s="1"/>
  <c r="X28" i="2"/>
  <c r="V28" i="2"/>
  <c r="R28" i="2"/>
  <c r="Q28" i="2"/>
  <c r="S28" i="2" s="1"/>
  <c r="X27" i="2"/>
  <c r="V27" i="2"/>
  <c r="R27" i="2"/>
  <c r="Q27" i="2"/>
  <c r="S27" i="2" s="1"/>
  <c r="X26" i="2"/>
  <c r="V26" i="2"/>
  <c r="R26" i="2"/>
  <c r="Q26" i="2"/>
  <c r="S26" i="2" s="1"/>
  <c r="X25" i="2"/>
  <c r="V25" i="2"/>
  <c r="R25" i="2"/>
  <c r="Q25" i="2"/>
  <c r="S25" i="2" s="1"/>
  <c r="X24" i="2"/>
  <c r="V24" i="2"/>
  <c r="R24" i="2"/>
  <c r="Q24" i="2"/>
  <c r="S24" i="2" s="1"/>
  <c r="X23" i="2"/>
  <c r="V23" i="2"/>
  <c r="R23" i="2"/>
  <c r="Q23" i="2"/>
  <c r="S23" i="2" s="1"/>
  <c r="X22" i="2"/>
  <c r="V22" i="2"/>
  <c r="R22" i="2"/>
  <c r="Q22" i="2"/>
  <c r="S22" i="2" s="1"/>
  <c r="X21" i="2"/>
  <c r="V21" i="2"/>
  <c r="R21" i="2"/>
  <c r="Q21" i="2"/>
  <c r="S21" i="2" s="1"/>
  <c r="X20" i="2"/>
  <c r="V20" i="2"/>
  <c r="R20" i="2"/>
  <c r="Q20" i="2"/>
  <c r="S20" i="2" s="1"/>
  <c r="X19" i="2"/>
  <c r="V19" i="2"/>
  <c r="R19" i="2"/>
  <c r="Q19" i="2"/>
  <c r="S19" i="2" s="1"/>
  <c r="X18" i="2"/>
  <c r="V18" i="2"/>
  <c r="R18" i="2"/>
  <c r="Q18" i="2"/>
  <c r="S18" i="2" s="1"/>
  <c r="X17" i="2"/>
  <c r="V17" i="2"/>
  <c r="R17" i="2"/>
  <c r="Q17" i="2"/>
  <c r="S17" i="2" s="1"/>
  <c r="X16" i="2"/>
  <c r="V16" i="2"/>
  <c r="R16" i="2"/>
  <c r="Q16" i="2"/>
  <c r="S16" i="2" s="1"/>
  <c r="X15" i="2"/>
  <c r="V15" i="2"/>
  <c r="R15" i="2"/>
  <c r="Q15" i="2"/>
  <c r="S15" i="2" s="1"/>
  <c r="X14" i="2"/>
  <c r="V14" i="2"/>
  <c r="R14" i="2"/>
  <c r="Q14" i="2"/>
  <c r="S14" i="2" s="1"/>
  <c r="X13" i="2"/>
  <c r="V13" i="2"/>
  <c r="R13" i="2"/>
  <c r="Q13" i="2"/>
  <c r="S13" i="2" s="1"/>
  <c r="X12" i="2"/>
  <c r="V12" i="2"/>
  <c r="R12" i="2"/>
  <c r="Q12" i="2"/>
  <c r="S12" i="2" s="1"/>
  <c r="X11" i="2"/>
  <c r="V11" i="2"/>
  <c r="R11" i="2"/>
  <c r="Q11" i="2"/>
  <c r="S11" i="2" s="1"/>
  <c r="X10" i="2"/>
  <c r="V10" i="2"/>
  <c r="R10" i="2"/>
  <c r="Q10" i="2"/>
  <c r="S10" i="2" s="1"/>
  <c r="X9" i="2"/>
  <c r="V9" i="2"/>
  <c r="R9" i="2"/>
  <c r="Q9" i="2"/>
  <c r="S9" i="2" s="1"/>
  <c r="X8" i="2"/>
  <c r="V8" i="2"/>
  <c r="R8" i="2"/>
  <c r="Q8" i="2"/>
  <c r="S8" i="2" s="1"/>
  <c r="X7" i="2"/>
  <c r="V7" i="2"/>
  <c r="R7" i="2"/>
  <c r="Q7" i="2"/>
  <c r="S7" i="2" s="1"/>
  <c r="X6" i="2"/>
  <c r="V6" i="2"/>
  <c r="R6" i="2"/>
  <c r="Q6" i="2"/>
  <c r="S6" i="2" s="1"/>
  <c r="X5" i="2"/>
  <c r="V5" i="2"/>
  <c r="R5" i="2"/>
  <c r="Q5" i="2"/>
  <c r="S5" i="2" s="1"/>
  <c r="X4" i="2"/>
  <c r="V4" i="2"/>
  <c r="R4" i="2"/>
  <c r="R70" i="2" s="1"/>
  <c r="R71" i="2" s="1"/>
  <c r="Q4" i="2"/>
  <c r="Q70" i="2" s="1"/>
  <c r="P70" i="1"/>
  <c r="O70" i="1"/>
  <c r="M70" i="1"/>
  <c r="L70" i="1"/>
  <c r="K70" i="1"/>
  <c r="J70" i="1"/>
  <c r="I70" i="1"/>
  <c r="H70" i="1"/>
  <c r="G70" i="1"/>
  <c r="F70" i="1"/>
  <c r="E70" i="1"/>
  <c r="D70" i="1"/>
  <c r="C70" i="1"/>
  <c r="B70" i="1"/>
  <c r="X69" i="1"/>
  <c r="V69" i="1"/>
  <c r="R69" i="1"/>
  <c r="S69" i="1" s="1"/>
  <c r="Q69" i="1"/>
  <c r="X68" i="1"/>
  <c r="V68" i="1"/>
  <c r="R68" i="1"/>
  <c r="Q68" i="1"/>
  <c r="S68" i="1" s="1"/>
  <c r="X67" i="1"/>
  <c r="V67" i="1"/>
  <c r="R67" i="1"/>
  <c r="Q67" i="1"/>
  <c r="S67" i="1" s="1"/>
  <c r="X66" i="1"/>
  <c r="V66" i="1"/>
  <c r="R66" i="1"/>
  <c r="Q66" i="1"/>
  <c r="S66" i="1" s="1"/>
  <c r="X65" i="1"/>
  <c r="V65" i="1"/>
  <c r="S65" i="1"/>
  <c r="R65" i="1"/>
  <c r="Q65" i="1"/>
  <c r="X64" i="1"/>
  <c r="V64" i="1"/>
  <c r="R64" i="1"/>
  <c r="S64" i="1" s="1"/>
  <c r="Q64" i="1"/>
  <c r="X63" i="1"/>
  <c r="V63" i="1"/>
  <c r="R63" i="1"/>
  <c r="Q63" i="1"/>
  <c r="S63" i="1" s="1"/>
  <c r="X62" i="1"/>
  <c r="V62" i="1"/>
  <c r="R62" i="1"/>
  <c r="Q62" i="1"/>
  <c r="S62" i="1" s="1"/>
  <c r="X61" i="1"/>
  <c r="V61" i="1"/>
  <c r="R61" i="1"/>
  <c r="Q61" i="1"/>
  <c r="S61" i="1" s="1"/>
  <c r="X60" i="1"/>
  <c r="V60" i="1"/>
  <c r="S60" i="1"/>
  <c r="R60" i="1"/>
  <c r="Q60" i="1"/>
  <c r="X59" i="1"/>
  <c r="V59" i="1"/>
  <c r="R59" i="1"/>
  <c r="S59" i="1" s="1"/>
  <c r="Q59" i="1"/>
  <c r="X58" i="1"/>
  <c r="V58" i="1"/>
  <c r="R58" i="1"/>
  <c r="Q58" i="1"/>
  <c r="S58" i="1" s="1"/>
  <c r="X57" i="1"/>
  <c r="V57" i="1"/>
  <c r="R57" i="1"/>
  <c r="Q57" i="1"/>
  <c r="S57" i="1" s="1"/>
  <c r="X56" i="1"/>
  <c r="V56" i="1"/>
  <c r="R56" i="1"/>
  <c r="Q56" i="1"/>
  <c r="S56" i="1" s="1"/>
  <c r="X55" i="1"/>
  <c r="V55" i="1"/>
  <c r="S55" i="1"/>
  <c r="R55" i="1"/>
  <c r="Q55" i="1"/>
  <c r="X54" i="1"/>
  <c r="V54" i="1"/>
  <c r="R54" i="1"/>
  <c r="S54" i="1" s="1"/>
  <c r="Q54" i="1"/>
  <c r="X53" i="1"/>
  <c r="V53" i="1"/>
  <c r="R53" i="1"/>
  <c r="Q53" i="1"/>
  <c r="S53" i="1" s="1"/>
  <c r="X52" i="1"/>
  <c r="V52" i="1"/>
  <c r="R52" i="1"/>
  <c r="Q52" i="1"/>
  <c r="S52" i="1" s="1"/>
  <c r="X51" i="1"/>
  <c r="V51" i="1"/>
  <c r="S51" i="1"/>
  <c r="R51" i="1"/>
  <c r="Q51" i="1"/>
  <c r="X50" i="1"/>
  <c r="V50" i="1"/>
  <c r="S50" i="1"/>
  <c r="R50" i="1"/>
  <c r="Q50" i="1"/>
  <c r="X49" i="1"/>
  <c r="V49" i="1"/>
  <c r="R49" i="1"/>
  <c r="S49" i="1" s="1"/>
  <c r="Q49" i="1"/>
  <c r="X48" i="1"/>
  <c r="V48" i="1"/>
  <c r="R48" i="1"/>
  <c r="Q48" i="1"/>
  <c r="S48" i="1" s="1"/>
  <c r="X47" i="1"/>
  <c r="V47" i="1"/>
  <c r="R47" i="1"/>
  <c r="Q47" i="1"/>
  <c r="S47" i="1" s="1"/>
  <c r="X46" i="1"/>
  <c r="V46" i="1"/>
  <c r="R46" i="1"/>
  <c r="Q46" i="1"/>
  <c r="S46" i="1" s="1"/>
  <c r="X45" i="1"/>
  <c r="V45" i="1"/>
  <c r="S45" i="1"/>
  <c r="R45" i="1"/>
  <c r="Q45" i="1"/>
  <c r="X44" i="1"/>
  <c r="V44" i="1"/>
  <c r="R44" i="1"/>
  <c r="S44" i="1" s="1"/>
  <c r="Q44" i="1"/>
  <c r="X43" i="1"/>
  <c r="V43" i="1"/>
  <c r="R43" i="1"/>
  <c r="Q43" i="1"/>
  <c r="S43" i="1" s="1"/>
  <c r="X42" i="1"/>
  <c r="V42" i="1"/>
  <c r="R42" i="1"/>
  <c r="Q42" i="1"/>
  <c r="S42" i="1" s="1"/>
  <c r="X41" i="1"/>
  <c r="V41" i="1"/>
  <c r="R41" i="1"/>
  <c r="Q41" i="1"/>
  <c r="S41" i="1" s="1"/>
  <c r="X40" i="1"/>
  <c r="V40" i="1"/>
  <c r="S40" i="1"/>
  <c r="R40" i="1"/>
  <c r="Q40" i="1"/>
  <c r="X39" i="1"/>
  <c r="V39" i="1"/>
  <c r="R39" i="1"/>
  <c r="S39" i="1" s="1"/>
  <c r="Q39" i="1"/>
  <c r="X38" i="1"/>
  <c r="V38" i="1"/>
  <c r="R38" i="1"/>
  <c r="Q38" i="1"/>
  <c r="S38" i="1" s="1"/>
  <c r="X37" i="1"/>
  <c r="V37" i="1"/>
  <c r="R37" i="1"/>
  <c r="Q37" i="1"/>
  <c r="S37" i="1" s="1"/>
  <c r="X36" i="1"/>
  <c r="V36" i="1"/>
  <c r="R36" i="1"/>
  <c r="Q36" i="1"/>
  <c r="S36" i="1" s="1"/>
  <c r="X35" i="1"/>
  <c r="V35" i="1"/>
  <c r="S35" i="1"/>
  <c r="R35" i="1"/>
  <c r="Q35" i="1"/>
  <c r="X34" i="1"/>
  <c r="V34" i="1"/>
  <c r="R34" i="1"/>
  <c r="S34" i="1" s="1"/>
  <c r="Q34" i="1"/>
  <c r="X33" i="1"/>
  <c r="V33" i="1"/>
  <c r="R33" i="1"/>
  <c r="Q33" i="1"/>
  <c r="S33" i="1" s="1"/>
  <c r="X32" i="1"/>
  <c r="V32" i="1"/>
  <c r="R32" i="1"/>
  <c r="Q32" i="1"/>
  <c r="S32" i="1" s="1"/>
  <c r="X31" i="1"/>
  <c r="V31" i="1"/>
  <c r="R31" i="1"/>
  <c r="Q31" i="1"/>
  <c r="S31" i="1" s="1"/>
  <c r="X30" i="1"/>
  <c r="V30" i="1"/>
  <c r="S30" i="1"/>
  <c r="R30" i="1"/>
  <c r="Q30" i="1"/>
  <c r="X29" i="1"/>
  <c r="V29" i="1"/>
  <c r="R29" i="1"/>
  <c r="S29" i="1" s="1"/>
  <c r="Q29" i="1"/>
  <c r="X28" i="1"/>
  <c r="V28" i="1"/>
  <c r="R28" i="1"/>
  <c r="Q28" i="1"/>
  <c r="S28" i="1" s="1"/>
  <c r="X27" i="1"/>
  <c r="V27" i="1"/>
  <c r="R27" i="1"/>
  <c r="Q27" i="1"/>
  <c r="S27" i="1" s="1"/>
  <c r="X26" i="1"/>
  <c r="V26" i="1"/>
  <c r="R26" i="1"/>
  <c r="Q26" i="1"/>
  <c r="S26" i="1" s="1"/>
  <c r="X25" i="1"/>
  <c r="V25" i="1"/>
  <c r="S25" i="1"/>
  <c r="R25" i="1"/>
  <c r="Q25" i="1"/>
  <c r="X24" i="1"/>
  <c r="V24" i="1"/>
  <c r="R24" i="1"/>
  <c r="S24" i="1" s="1"/>
  <c r="Q24" i="1"/>
  <c r="X23" i="1"/>
  <c r="V23" i="1"/>
  <c r="R23" i="1"/>
  <c r="Q23" i="1"/>
  <c r="S23" i="1" s="1"/>
  <c r="X22" i="1"/>
  <c r="V22" i="1"/>
  <c r="R22" i="1"/>
  <c r="Q22" i="1"/>
  <c r="S22" i="1" s="1"/>
  <c r="X21" i="1"/>
  <c r="V21" i="1"/>
  <c r="R21" i="1"/>
  <c r="Q21" i="1"/>
  <c r="S21" i="1" s="1"/>
  <c r="X20" i="1"/>
  <c r="V20" i="1"/>
  <c r="S20" i="1"/>
  <c r="R20" i="1"/>
  <c r="Q20" i="1"/>
  <c r="X19" i="1"/>
  <c r="V19" i="1"/>
  <c r="R19" i="1"/>
  <c r="S19" i="1" s="1"/>
  <c r="Q19" i="1"/>
  <c r="X18" i="1"/>
  <c r="V18" i="1"/>
  <c r="R18" i="1"/>
  <c r="Q18" i="1"/>
  <c r="S18" i="1" s="1"/>
  <c r="X17" i="1"/>
  <c r="V17" i="1"/>
  <c r="R17" i="1"/>
  <c r="Q17" i="1"/>
  <c r="S17" i="1" s="1"/>
  <c r="X16" i="1"/>
  <c r="V16" i="1"/>
  <c r="R16" i="1"/>
  <c r="Q16" i="1"/>
  <c r="S16" i="1" s="1"/>
  <c r="X15" i="1"/>
  <c r="V15" i="1"/>
  <c r="S15" i="1"/>
  <c r="R15" i="1"/>
  <c r="Q15" i="1"/>
  <c r="X14" i="1"/>
  <c r="V14" i="1"/>
  <c r="R14" i="1"/>
  <c r="S14" i="1" s="1"/>
  <c r="Q14" i="1"/>
  <c r="X13" i="1"/>
  <c r="V13" i="1"/>
  <c r="R13" i="1"/>
  <c r="Q13" i="1"/>
  <c r="S13" i="1" s="1"/>
  <c r="X12" i="1"/>
  <c r="V12" i="1"/>
  <c r="R12" i="1"/>
  <c r="Q12" i="1"/>
  <c r="S12" i="1" s="1"/>
  <c r="X11" i="1"/>
  <c r="V11" i="1"/>
  <c r="R11" i="1"/>
  <c r="Q11" i="1"/>
  <c r="S11" i="1" s="1"/>
  <c r="X10" i="1"/>
  <c r="V10" i="1"/>
  <c r="S10" i="1"/>
  <c r="R10" i="1"/>
  <c r="Q10" i="1"/>
  <c r="X9" i="1"/>
  <c r="V9" i="1"/>
  <c r="R9" i="1"/>
  <c r="S9" i="1" s="1"/>
  <c r="Q9" i="1"/>
  <c r="X8" i="1"/>
  <c r="V8" i="1"/>
  <c r="R8" i="1"/>
  <c r="Q8" i="1"/>
  <c r="S8" i="1" s="1"/>
  <c r="X7" i="1"/>
  <c r="V7" i="1"/>
  <c r="R7" i="1"/>
  <c r="Q7" i="1"/>
  <c r="S7" i="1" s="1"/>
  <c r="X6" i="1"/>
  <c r="V6" i="1"/>
  <c r="R6" i="1"/>
  <c r="Q6" i="1"/>
  <c r="Q70" i="1" s="1"/>
  <c r="X5" i="1"/>
  <c r="V5" i="1"/>
  <c r="S5" i="1"/>
  <c r="R5" i="1"/>
  <c r="Q5" i="1"/>
  <c r="X4" i="1"/>
  <c r="V4" i="1"/>
  <c r="R4" i="1"/>
  <c r="R70" i="1" s="1"/>
  <c r="R71" i="1" s="1"/>
  <c r="Q4" i="1"/>
  <c r="Z4" i="3" l="1"/>
  <c r="Y55" i="2"/>
  <c r="Y45" i="2"/>
  <c r="Y5" i="2"/>
  <c r="Y15" i="2"/>
  <c r="Y35" i="2"/>
  <c r="Y65" i="2"/>
  <c r="Y7" i="2"/>
  <c r="Y17" i="2"/>
  <c r="Y22" i="2"/>
  <c r="Y27" i="2"/>
  <c r="Y32" i="2"/>
  <c r="Y37" i="2"/>
  <c r="Y67" i="2"/>
  <c r="Y16" i="2"/>
  <c r="Y48" i="2"/>
  <c r="Y11" i="2"/>
  <c r="Y24" i="2"/>
  <c r="X70" i="2"/>
  <c r="Y49" i="2"/>
  <c r="Y28" i="2"/>
  <c r="Y44" i="2"/>
  <c r="Y31" i="2"/>
  <c r="Y26" i="2"/>
  <c r="Y13" i="2"/>
  <c r="Y53" i="2"/>
  <c r="Y34" i="2"/>
  <c r="S4" i="2"/>
  <c r="Y68" i="2"/>
  <c r="Y41" i="2"/>
  <c r="Y36" i="2"/>
  <c r="Y21" i="2"/>
  <c r="Y64" i="2"/>
  <c r="Y8" i="2"/>
  <c r="Y59" i="2"/>
  <c r="Y6" i="2"/>
  <c r="Y19" i="2"/>
  <c r="Y58" i="2"/>
  <c r="Y39" i="2"/>
  <c r="Y56" i="2"/>
  <c r="Y29" i="2"/>
  <c r="Y38" i="2"/>
  <c r="V70" i="2"/>
  <c r="W32" i="2" s="1"/>
  <c r="Y33" i="2"/>
  <c r="Y63" i="2"/>
  <c r="W16" i="1"/>
  <c r="W7" i="1"/>
  <c r="Y16" i="1"/>
  <c r="W21" i="1"/>
  <c r="Y35" i="1"/>
  <c r="W40" i="1"/>
  <c r="Y54" i="1"/>
  <c r="W59" i="1"/>
  <c r="Y7" i="1"/>
  <c r="W26" i="1"/>
  <c r="Y40" i="1"/>
  <c r="W45" i="1"/>
  <c r="Y59" i="1"/>
  <c r="W64" i="1"/>
  <c r="W12" i="1"/>
  <c r="Y26" i="1"/>
  <c r="W31" i="1"/>
  <c r="W69" i="1"/>
  <c r="Y31" i="1"/>
  <c r="Y17" i="1"/>
  <c r="W22" i="1"/>
  <c r="Y36" i="1"/>
  <c r="W41" i="1"/>
  <c r="W55" i="1"/>
  <c r="Y50" i="1"/>
  <c r="Y22" i="1"/>
  <c r="W46" i="1"/>
  <c r="Y27" i="1"/>
  <c r="W65" i="1"/>
  <c r="Y25" i="1"/>
  <c r="Y37" i="1"/>
  <c r="W42" i="1"/>
  <c r="Y51" i="1"/>
  <c r="W56" i="1"/>
  <c r="W9" i="1"/>
  <c r="Y42" i="1"/>
  <c r="W47" i="1"/>
  <c r="Y56" i="1"/>
  <c r="W61" i="1"/>
  <c r="Y9" i="1"/>
  <c r="W14" i="1"/>
  <c r="Y47" i="1"/>
  <c r="Y61" i="1"/>
  <c r="W66" i="1"/>
  <c r="W17" i="1"/>
  <c r="W52" i="1"/>
  <c r="Y66" i="1"/>
  <c r="W5" i="1"/>
  <c r="Y19" i="1"/>
  <c r="W24" i="1"/>
  <c r="Y52" i="1"/>
  <c r="W57" i="1"/>
  <c r="Y69" i="1"/>
  <c r="W27" i="1"/>
  <c r="Y5" i="1"/>
  <c r="Y57" i="1"/>
  <c r="W62" i="1"/>
  <c r="W35" i="1"/>
  <c r="W10" i="1"/>
  <c r="W67" i="1"/>
  <c r="W30" i="1"/>
  <c r="W32" i="1"/>
  <c r="W11" i="1"/>
  <c r="W54" i="1"/>
  <c r="W36" i="1"/>
  <c r="Y41" i="1"/>
  <c r="Y60" i="1"/>
  <c r="Y62" i="1"/>
  <c r="Y10" i="1"/>
  <c r="W39" i="1"/>
  <c r="W6" i="1"/>
  <c r="Y15" i="1"/>
  <c r="W20" i="1"/>
  <c r="Y39" i="1"/>
  <c r="W44" i="1"/>
  <c r="W4" i="1"/>
  <c r="Y65" i="1"/>
  <c r="Y67" i="1"/>
  <c r="Y6" i="1"/>
  <c r="Y20" i="1"/>
  <c r="W25" i="1"/>
  <c r="Y44" i="1"/>
  <c r="S4" i="1"/>
  <c r="V70" i="1"/>
  <c r="S6" i="1"/>
  <c r="X70" i="1"/>
  <c r="Y55" i="1" s="1"/>
  <c r="Z70" i="3" l="1"/>
  <c r="AA70" i="3" s="1"/>
  <c r="AA72" i="3" s="1"/>
  <c r="AA4" i="3"/>
  <c r="AB4" i="3" s="1"/>
  <c r="AB70" i="3" s="1"/>
  <c r="W16" i="2"/>
  <c r="W51" i="2"/>
  <c r="W61" i="2"/>
  <c r="W37" i="2"/>
  <c r="W20" i="2"/>
  <c r="W15" i="2"/>
  <c r="W9" i="2"/>
  <c r="W7" i="2"/>
  <c r="W52" i="2"/>
  <c r="W36" i="2"/>
  <c r="W10" i="2"/>
  <c r="W66" i="2"/>
  <c r="W46" i="2"/>
  <c r="W25" i="2"/>
  <c r="W50" i="2"/>
  <c r="W11" i="2"/>
  <c r="W14" i="2"/>
  <c r="W45" i="2"/>
  <c r="Y60" i="2"/>
  <c r="Y57" i="2"/>
  <c r="Y25" i="2"/>
  <c r="Y12" i="2"/>
  <c r="Y62" i="2"/>
  <c r="W38" i="2"/>
  <c r="Y18" i="2"/>
  <c r="Y42" i="2"/>
  <c r="W54" i="2"/>
  <c r="W23" i="2"/>
  <c r="W67" i="2"/>
  <c r="Y20" i="2"/>
  <c r="W49" i="2"/>
  <c r="W30" i="2"/>
  <c r="W47" i="2"/>
  <c r="W42" i="2"/>
  <c r="W26" i="2"/>
  <c r="W28" i="2"/>
  <c r="W6" i="2"/>
  <c r="W65" i="2"/>
  <c r="W64" i="2"/>
  <c r="W55" i="2"/>
  <c r="W27" i="2"/>
  <c r="W39" i="2"/>
  <c r="W59" i="2"/>
  <c r="W48" i="2"/>
  <c r="W17" i="2"/>
  <c r="W8" i="2"/>
  <c r="W68" i="2"/>
  <c r="Y54" i="2"/>
  <c r="W24" i="2"/>
  <c r="W63" i="2"/>
  <c r="Y46" i="2"/>
  <c r="Y4" i="2"/>
  <c r="Y52" i="2"/>
  <c r="Y47" i="2"/>
  <c r="W5" i="2"/>
  <c r="Y40" i="2"/>
  <c r="Y66" i="2"/>
  <c r="Y14" i="2"/>
  <c r="W31" i="2"/>
  <c r="W35" i="2"/>
  <c r="Y51" i="2"/>
  <c r="W62" i="2"/>
  <c r="W69" i="2"/>
  <c r="W34" i="2"/>
  <c r="W60" i="2"/>
  <c r="W58" i="2"/>
  <c r="W41" i="2"/>
  <c r="W22" i="2"/>
  <c r="W40" i="2"/>
  <c r="W44" i="2"/>
  <c r="S70" i="2"/>
  <c r="T4" i="2"/>
  <c r="U4" i="2" s="1"/>
  <c r="W12" i="2"/>
  <c r="W4" i="2"/>
  <c r="W53" i="2"/>
  <c r="W13" i="2"/>
  <c r="Y43" i="2"/>
  <c r="Y61" i="2"/>
  <c r="Y30" i="2"/>
  <c r="Y69" i="2"/>
  <c r="W56" i="2"/>
  <c r="Y10" i="2"/>
  <c r="W33" i="2"/>
  <c r="W18" i="2"/>
  <c r="Y9" i="2"/>
  <c r="Y23" i="2"/>
  <c r="W43" i="2"/>
  <c r="W21" i="2"/>
  <c r="W57" i="2"/>
  <c r="W29" i="2"/>
  <c r="Y50" i="2"/>
  <c r="W19" i="2"/>
  <c r="W68" i="1"/>
  <c r="W63" i="1"/>
  <c r="W58" i="1"/>
  <c r="W53" i="1"/>
  <c r="W48" i="1"/>
  <c r="W43" i="1"/>
  <c r="W38" i="1"/>
  <c r="W33" i="1"/>
  <c r="W28" i="1"/>
  <c r="W23" i="1"/>
  <c r="W18" i="1"/>
  <c r="W13" i="1"/>
  <c r="W8" i="1"/>
  <c r="W70" i="1" s="1"/>
  <c r="Y34" i="1"/>
  <c r="W29" i="1"/>
  <c r="Y12" i="1"/>
  <c r="W60" i="1"/>
  <c r="Y21" i="1"/>
  <c r="W34" i="1"/>
  <c r="Y24" i="1"/>
  <c r="Y30" i="1"/>
  <c r="W51" i="1"/>
  <c r="W50" i="1"/>
  <c r="Y8" i="1"/>
  <c r="Y68" i="1"/>
  <c r="Y63" i="1"/>
  <c r="Y58" i="1"/>
  <c r="Y53" i="1"/>
  <c r="Y48" i="1"/>
  <c r="Y43" i="1"/>
  <c r="Y38" i="1"/>
  <c r="Y33" i="1"/>
  <c r="Y28" i="1"/>
  <c r="Y23" i="1"/>
  <c r="Y18" i="1"/>
  <c r="Y13" i="1"/>
  <c r="Y32" i="1"/>
  <c r="Y46" i="1"/>
  <c r="Y11" i="1"/>
  <c r="Y4" i="1"/>
  <c r="Y64" i="1"/>
  <c r="S70" i="1"/>
  <c r="T6" i="1" s="1"/>
  <c r="U6" i="1" s="1"/>
  <c r="Z6" i="1" s="1"/>
  <c r="AA6" i="1" s="1"/>
  <c r="AB6" i="1" s="1"/>
  <c r="W19" i="1"/>
  <c r="W49" i="1"/>
  <c r="W15" i="1"/>
  <c r="Y29" i="1"/>
  <c r="Y14" i="1"/>
  <c r="Y49" i="1"/>
  <c r="W37" i="1"/>
  <c r="Y45" i="1"/>
  <c r="Z4" i="2" l="1"/>
  <c r="W70" i="2"/>
  <c r="Y70" i="2"/>
  <c r="T7" i="2"/>
  <c r="U7" i="2" s="1"/>
  <c r="Z7" i="2" s="1"/>
  <c r="AA7" i="2" s="1"/>
  <c r="AB7" i="2" s="1"/>
  <c r="T19" i="2"/>
  <c r="U19" i="2" s="1"/>
  <c r="Z19" i="2" s="1"/>
  <c r="AA19" i="2" s="1"/>
  <c r="AB19" i="2" s="1"/>
  <c r="T52" i="2"/>
  <c r="U52" i="2" s="1"/>
  <c r="Z52" i="2" s="1"/>
  <c r="AA52" i="2" s="1"/>
  <c r="AB52" i="2" s="1"/>
  <c r="T38" i="2"/>
  <c r="U38" i="2" s="1"/>
  <c r="Z38" i="2" s="1"/>
  <c r="AA38" i="2" s="1"/>
  <c r="AB38" i="2" s="1"/>
  <c r="T50" i="2"/>
  <c r="U50" i="2" s="1"/>
  <c r="Z50" i="2" s="1"/>
  <c r="AA50" i="2" s="1"/>
  <c r="AB50" i="2" s="1"/>
  <c r="T67" i="2"/>
  <c r="U67" i="2" s="1"/>
  <c r="Z67" i="2" s="1"/>
  <c r="AA67" i="2" s="1"/>
  <c r="AB67" i="2" s="1"/>
  <c r="T40" i="2"/>
  <c r="U40" i="2" s="1"/>
  <c r="Z40" i="2" s="1"/>
  <c r="AA40" i="2" s="1"/>
  <c r="AB40" i="2" s="1"/>
  <c r="T44" i="2"/>
  <c r="U44" i="2" s="1"/>
  <c r="Z44" i="2" s="1"/>
  <c r="AA44" i="2" s="1"/>
  <c r="AB44" i="2" s="1"/>
  <c r="T63" i="2"/>
  <c r="U63" i="2" s="1"/>
  <c r="Z63" i="2" s="1"/>
  <c r="AA63" i="2" s="1"/>
  <c r="AB63" i="2" s="1"/>
  <c r="T48" i="2"/>
  <c r="U48" i="2" s="1"/>
  <c r="Z48" i="2" s="1"/>
  <c r="AA48" i="2" s="1"/>
  <c r="AB48" i="2" s="1"/>
  <c r="T10" i="2"/>
  <c r="U10" i="2" s="1"/>
  <c r="Z10" i="2" s="1"/>
  <c r="AA10" i="2" s="1"/>
  <c r="AB10" i="2" s="1"/>
  <c r="T12" i="2"/>
  <c r="U12" i="2" s="1"/>
  <c r="Z12" i="2" s="1"/>
  <c r="AA12" i="2" s="1"/>
  <c r="AB12" i="2" s="1"/>
  <c r="T66" i="2"/>
  <c r="U66" i="2" s="1"/>
  <c r="Z66" i="2" s="1"/>
  <c r="AA66" i="2" s="1"/>
  <c r="AB66" i="2" s="1"/>
  <c r="T18" i="2"/>
  <c r="U18" i="2" s="1"/>
  <c r="Z18" i="2" s="1"/>
  <c r="AA18" i="2" s="1"/>
  <c r="AB18" i="2" s="1"/>
  <c r="T13" i="2"/>
  <c r="U13" i="2" s="1"/>
  <c r="Z13" i="2" s="1"/>
  <c r="AA13" i="2" s="1"/>
  <c r="AB13" i="2" s="1"/>
  <c r="T22" i="2"/>
  <c r="U22" i="2" s="1"/>
  <c r="Z22" i="2" s="1"/>
  <c r="AA22" i="2" s="1"/>
  <c r="AB22" i="2" s="1"/>
  <c r="T56" i="2"/>
  <c r="U56" i="2" s="1"/>
  <c r="Z56" i="2" s="1"/>
  <c r="AA56" i="2" s="1"/>
  <c r="AB56" i="2" s="1"/>
  <c r="T53" i="2"/>
  <c r="U53" i="2" s="1"/>
  <c r="Z53" i="2" s="1"/>
  <c r="AA53" i="2" s="1"/>
  <c r="AB53" i="2" s="1"/>
  <c r="T9" i="2"/>
  <c r="U9" i="2" s="1"/>
  <c r="Z9" i="2" s="1"/>
  <c r="AA9" i="2" s="1"/>
  <c r="AB9" i="2" s="1"/>
  <c r="T24" i="2"/>
  <c r="U24" i="2" s="1"/>
  <c r="Z24" i="2" s="1"/>
  <c r="AA24" i="2" s="1"/>
  <c r="AB24" i="2" s="1"/>
  <c r="T5" i="2"/>
  <c r="U5" i="2" s="1"/>
  <c r="Z5" i="2" s="1"/>
  <c r="AA5" i="2" s="1"/>
  <c r="AB5" i="2" s="1"/>
  <c r="T36" i="2"/>
  <c r="U36" i="2" s="1"/>
  <c r="Z36" i="2" s="1"/>
  <c r="AA36" i="2" s="1"/>
  <c r="AB36" i="2" s="1"/>
  <c r="T8" i="2"/>
  <c r="U8" i="2" s="1"/>
  <c r="Z8" i="2" s="1"/>
  <c r="AA8" i="2" s="1"/>
  <c r="AB8" i="2" s="1"/>
  <c r="T57" i="2"/>
  <c r="U57" i="2" s="1"/>
  <c r="Z57" i="2" s="1"/>
  <c r="AA57" i="2" s="1"/>
  <c r="AB57" i="2" s="1"/>
  <c r="T32" i="2"/>
  <c r="U32" i="2" s="1"/>
  <c r="Z32" i="2" s="1"/>
  <c r="AA32" i="2" s="1"/>
  <c r="AB32" i="2" s="1"/>
  <c r="T68" i="2"/>
  <c r="U68" i="2" s="1"/>
  <c r="Z68" i="2" s="1"/>
  <c r="AA68" i="2" s="1"/>
  <c r="AB68" i="2" s="1"/>
  <c r="T39" i="2"/>
  <c r="U39" i="2" s="1"/>
  <c r="Z39" i="2" s="1"/>
  <c r="AA39" i="2" s="1"/>
  <c r="AB39" i="2" s="1"/>
  <c r="T11" i="2"/>
  <c r="U11" i="2" s="1"/>
  <c r="Z11" i="2" s="1"/>
  <c r="AA11" i="2" s="1"/>
  <c r="AB11" i="2" s="1"/>
  <c r="T35" i="2"/>
  <c r="U35" i="2" s="1"/>
  <c r="Z35" i="2" s="1"/>
  <c r="AA35" i="2" s="1"/>
  <c r="AB35" i="2" s="1"/>
  <c r="T6" i="2"/>
  <c r="U6" i="2" s="1"/>
  <c r="Z6" i="2" s="1"/>
  <c r="AA6" i="2" s="1"/>
  <c r="AB6" i="2" s="1"/>
  <c r="T26" i="2"/>
  <c r="U26" i="2" s="1"/>
  <c r="Z26" i="2" s="1"/>
  <c r="AA26" i="2" s="1"/>
  <c r="AB26" i="2" s="1"/>
  <c r="T21" i="2"/>
  <c r="U21" i="2" s="1"/>
  <c r="Z21" i="2" s="1"/>
  <c r="AA21" i="2" s="1"/>
  <c r="AB21" i="2" s="1"/>
  <c r="T51" i="2"/>
  <c r="U51" i="2" s="1"/>
  <c r="Z51" i="2" s="1"/>
  <c r="AA51" i="2" s="1"/>
  <c r="AB51" i="2" s="1"/>
  <c r="T14" i="2"/>
  <c r="U14" i="2" s="1"/>
  <c r="Z14" i="2" s="1"/>
  <c r="AA14" i="2" s="1"/>
  <c r="AB14" i="2" s="1"/>
  <c r="T45" i="2"/>
  <c r="U45" i="2" s="1"/>
  <c r="Z45" i="2" s="1"/>
  <c r="AA45" i="2" s="1"/>
  <c r="AB45" i="2" s="1"/>
  <c r="T15" i="2"/>
  <c r="U15" i="2" s="1"/>
  <c r="Z15" i="2" s="1"/>
  <c r="AA15" i="2" s="1"/>
  <c r="AB15" i="2" s="1"/>
  <c r="T16" i="2"/>
  <c r="U16" i="2" s="1"/>
  <c r="Z16" i="2" s="1"/>
  <c r="AA16" i="2" s="1"/>
  <c r="AB16" i="2" s="1"/>
  <c r="T55" i="2"/>
  <c r="U55" i="2" s="1"/>
  <c r="Z55" i="2" s="1"/>
  <c r="AA55" i="2" s="1"/>
  <c r="AB55" i="2" s="1"/>
  <c r="T64" i="2"/>
  <c r="U64" i="2" s="1"/>
  <c r="Z64" i="2" s="1"/>
  <c r="AA64" i="2" s="1"/>
  <c r="AB64" i="2" s="1"/>
  <c r="T34" i="2"/>
  <c r="U34" i="2" s="1"/>
  <c r="Z34" i="2" s="1"/>
  <c r="AA34" i="2" s="1"/>
  <c r="AB34" i="2" s="1"/>
  <c r="T62" i="2"/>
  <c r="U62" i="2" s="1"/>
  <c r="Z62" i="2" s="1"/>
  <c r="AA62" i="2" s="1"/>
  <c r="AB62" i="2" s="1"/>
  <c r="T46" i="2"/>
  <c r="U46" i="2" s="1"/>
  <c r="Z46" i="2" s="1"/>
  <c r="AA46" i="2" s="1"/>
  <c r="AB46" i="2" s="1"/>
  <c r="T43" i="2"/>
  <c r="U43" i="2" s="1"/>
  <c r="Z43" i="2" s="1"/>
  <c r="AA43" i="2" s="1"/>
  <c r="AB43" i="2" s="1"/>
  <c r="T42" i="2"/>
  <c r="U42" i="2" s="1"/>
  <c r="Z42" i="2" s="1"/>
  <c r="AA42" i="2" s="1"/>
  <c r="AB42" i="2" s="1"/>
  <c r="T28" i="2"/>
  <c r="U28" i="2" s="1"/>
  <c r="Z28" i="2" s="1"/>
  <c r="AA28" i="2" s="1"/>
  <c r="AB28" i="2" s="1"/>
  <c r="T33" i="2"/>
  <c r="U33" i="2" s="1"/>
  <c r="Z33" i="2" s="1"/>
  <c r="AA33" i="2" s="1"/>
  <c r="AB33" i="2" s="1"/>
  <c r="T61" i="2"/>
  <c r="U61" i="2" s="1"/>
  <c r="Z61" i="2" s="1"/>
  <c r="AA61" i="2" s="1"/>
  <c r="AB61" i="2" s="1"/>
  <c r="T60" i="2"/>
  <c r="U60" i="2" s="1"/>
  <c r="Z60" i="2" s="1"/>
  <c r="AA60" i="2" s="1"/>
  <c r="AB60" i="2" s="1"/>
  <c r="T41" i="2"/>
  <c r="U41" i="2" s="1"/>
  <c r="Z41" i="2" s="1"/>
  <c r="AA41" i="2" s="1"/>
  <c r="AB41" i="2" s="1"/>
  <c r="T59" i="2"/>
  <c r="U59" i="2" s="1"/>
  <c r="Z59" i="2" s="1"/>
  <c r="AA59" i="2" s="1"/>
  <c r="AB59" i="2" s="1"/>
  <c r="T37" i="2"/>
  <c r="U37" i="2" s="1"/>
  <c r="Z37" i="2" s="1"/>
  <c r="AA37" i="2" s="1"/>
  <c r="AB37" i="2" s="1"/>
  <c r="T49" i="2"/>
  <c r="U49" i="2" s="1"/>
  <c r="Z49" i="2" s="1"/>
  <c r="AA49" i="2" s="1"/>
  <c r="AB49" i="2" s="1"/>
  <c r="T54" i="2"/>
  <c r="U54" i="2" s="1"/>
  <c r="Z54" i="2" s="1"/>
  <c r="AA54" i="2" s="1"/>
  <c r="AB54" i="2" s="1"/>
  <c r="T23" i="2"/>
  <c r="U23" i="2" s="1"/>
  <c r="Z23" i="2" s="1"/>
  <c r="AA23" i="2" s="1"/>
  <c r="AB23" i="2" s="1"/>
  <c r="T58" i="2"/>
  <c r="U58" i="2" s="1"/>
  <c r="Z58" i="2" s="1"/>
  <c r="AA58" i="2" s="1"/>
  <c r="AB58" i="2" s="1"/>
  <c r="T20" i="2"/>
  <c r="U20" i="2" s="1"/>
  <c r="Z20" i="2" s="1"/>
  <c r="AA20" i="2" s="1"/>
  <c r="AB20" i="2" s="1"/>
  <c r="T65" i="2"/>
  <c r="U65" i="2" s="1"/>
  <c r="Z65" i="2" s="1"/>
  <c r="AA65" i="2" s="1"/>
  <c r="AB65" i="2" s="1"/>
  <c r="T31" i="2"/>
  <c r="U31" i="2" s="1"/>
  <c r="Z31" i="2" s="1"/>
  <c r="AA31" i="2" s="1"/>
  <c r="AB31" i="2" s="1"/>
  <c r="T27" i="2"/>
  <c r="U27" i="2" s="1"/>
  <c r="Z27" i="2" s="1"/>
  <c r="AA27" i="2" s="1"/>
  <c r="AB27" i="2" s="1"/>
  <c r="T17" i="2"/>
  <c r="U17" i="2" s="1"/>
  <c r="Z17" i="2" s="1"/>
  <c r="AA17" i="2" s="1"/>
  <c r="AB17" i="2" s="1"/>
  <c r="T25" i="2"/>
  <c r="U25" i="2" s="1"/>
  <c r="Z25" i="2" s="1"/>
  <c r="AA25" i="2" s="1"/>
  <c r="AB25" i="2" s="1"/>
  <c r="T47" i="2"/>
  <c r="U47" i="2" s="1"/>
  <c r="Z47" i="2" s="1"/>
  <c r="AA47" i="2" s="1"/>
  <c r="AB47" i="2" s="1"/>
  <c r="T30" i="2"/>
  <c r="U30" i="2" s="1"/>
  <c r="Z30" i="2" s="1"/>
  <c r="AA30" i="2" s="1"/>
  <c r="AB30" i="2" s="1"/>
  <c r="T29" i="2"/>
  <c r="U29" i="2" s="1"/>
  <c r="Z29" i="2" s="1"/>
  <c r="AA29" i="2" s="1"/>
  <c r="AB29" i="2" s="1"/>
  <c r="T69" i="2"/>
  <c r="U69" i="2" s="1"/>
  <c r="Z69" i="2" s="1"/>
  <c r="AA69" i="2" s="1"/>
  <c r="AB69" i="2" s="1"/>
  <c r="T4" i="1"/>
  <c r="S75" i="1"/>
  <c r="T54" i="1"/>
  <c r="U54" i="1" s="1"/>
  <c r="Z54" i="1" s="1"/>
  <c r="AA54" i="1" s="1"/>
  <c r="AB54" i="1" s="1"/>
  <c r="T37" i="1"/>
  <c r="U37" i="1" s="1"/>
  <c r="Z37" i="1" s="1"/>
  <c r="AA37" i="1" s="1"/>
  <c r="AB37" i="1" s="1"/>
  <c r="T10" i="1"/>
  <c r="U10" i="1" s="1"/>
  <c r="Z10" i="1" s="1"/>
  <c r="AA10" i="1" s="1"/>
  <c r="AB10" i="1" s="1"/>
  <c r="T35" i="1"/>
  <c r="U35" i="1" s="1"/>
  <c r="Z35" i="1" s="1"/>
  <c r="AA35" i="1" s="1"/>
  <c r="AB35" i="1" s="1"/>
  <c r="T20" i="1"/>
  <c r="U20" i="1" s="1"/>
  <c r="Z20" i="1" s="1"/>
  <c r="AA20" i="1" s="1"/>
  <c r="AB20" i="1" s="1"/>
  <c r="T12" i="1"/>
  <c r="U12" i="1" s="1"/>
  <c r="Z12" i="1" s="1"/>
  <c r="AA12" i="1" s="1"/>
  <c r="AB12" i="1" s="1"/>
  <c r="T65" i="1"/>
  <c r="U65" i="1" s="1"/>
  <c r="Z65" i="1" s="1"/>
  <c r="AA65" i="1" s="1"/>
  <c r="AB65" i="1" s="1"/>
  <c r="T55" i="1"/>
  <c r="U55" i="1" s="1"/>
  <c r="Z55" i="1" s="1"/>
  <c r="AA55" i="1" s="1"/>
  <c r="AB55" i="1" s="1"/>
  <c r="T24" i="1"/>
  <c r="U24" i="1" s="1"/>
  <c r="Z24" i="1" s="1"/>
  <c r="AA24" i="1" s="1"/>
  <c r="AB24" i="1" s="1"/>
  <c r="T34" i="1"/>
  <c r="U34" i="1" s="1"/>
  <c r="Z34" i="1" s="1"/>
  <c r="AA34" i="1" s="1"/>
  <c r="AB34" i="1" s="1"/>
  <c r="T59" i="1"/>
  <c r="U59" i="1" s="1"/>
  <c r="Z59" i="1" s="1"/>
  <c r="AA59" i="1" s="1"/>
  <c r="AB59" i="1" s="1"/>
  <c r="T9" i="1"/>
  <c r="U9" i="1" s="1"/>
  <c r="Z9" i="1" s="1"/>
  <c r="AA9" i="1" s="1"/>
  <c r="AB9" i="1" s="1"/>
  <c r="T26" i="1"/>
  <c r="U26" i="1" s="1"/>
  <c r="Z26" i="1" s="1"/>
  <c r="AA26" i="1" s="1"/>
  <c r="AB26" i="1" s="1"/>
  <c r="T36" i="1"/>
  <c r="U36" i="1" s="1"/>
  <c r="Z36" i="1" s="1"/>
  <c r="AA36" i="1" s="1"/>
  <c r="AB36" i="1" s="1"/>
  <c r="T58" i="1"/>
  <c r="U58" i="1" s="1"/>
  <c r="Z58" i="1" s="1"/>
  <c r="AA58" i="1" s="1"/>
  <c r="AB58" i="1" s="1"/>
  <c r="T13" i="1"/>
  <c r="U13" i="1" s="1"/>
  <c r="Z13" i="1" s="1"/>
  <c r="AA13" i="1" s="1"/>
  <c r="AB13" i="1" s="1"/>
  <c r="T47" i="1"/>
  <c r="U47" i="1" s="1"/>
  <c r="Z47" i="1" s="1"/>
  <c r="AA47" i="1" s="1"/>
  <c r="AB47" i="1" s="1"/>
  <c r="T21" i="1"/>
  <c r="U21" i="1" s="1"/>
  <c r="Z21" i="1" s="1"/>
  <c r="AA21" i="1" s="1"/>
  <c r="AB21" i="1" s="1"/>
  <c r="T50" i="1"/>
  <c r="U50" i="1" s="1"/>
  <c r="Z50" i="1" s="1"/>
  <c r="AA50" i="1" s="1"/>
  <c r="AB50" i="1" s="1"/>
  <c r="T27" i="1"/>
  <c r="U27" i="1" s="1"/>
  <c r="Z27" i="1" s="1"/>
  <c r="AA27" i="1" s="1"/>
  <c r="AB27" i="1" s="1"/>
  <c r="T19" i="1"/>
  <c r="U19" i="1" s="1"/>
  <c r="Z19" i="1" s="1"/>
  <c r="AA19" i="1" s="1"/>
  <c r="AB19" i="1" s="1"/>
  <c r="T11" i="1"/>
  <c r="U11" i="1" s="1"/>
  <c r="Z11" i="1" s="1"/>
  <c r="AA11" i="1" s="1"/>
  <c r="AB11" i="1" s="1"/>
  <c r="T69" i="1"/>
  <c r="U69" i="1" s="1"/>
  <c r="Z69" i="1" s="1"/>
  <c r="AA69" i="1" s="1"/>
  <c r="AB69" i="1" s="1"/>
  <c r="T7" i="1"/>
  <c r="U7" i="1" s="1"/>
  <c r="Z7" i="1" s="1"/>
  <c r="AA7" i="1" s="1"/>
  <c r="AB7" i="1" s="1"/>
  <c r="T25" i="1"/>
  <c r="U25" i="1" s="1"/>
  <c r="Z25" i="1" s="1"/>
  <c r="AA25" i="1" s="1"/>
  <c r="AB25" i="1" s="1"/>
  <c r="T61" i="1"/>
  <c r="U61" i="1" s="1"/>
  <c r="Z61" i="1" s="1"/>
  <c r="AA61" i="1" s="1"/>
  <c r="AB61" i="1" s="1"/>
  <c r="T60" i="1"/>
  <c r="U60" i="1" s="1"/>
  <c r="Z60" i="1" s="1"/>
  <c r="AA60" i="1" s="1"/>
  <c r="AB60" i="1" s="1"/>
  <c r="T57" i="1"/>
  <c r="U57" i="1" s="1"/>
  <c r="Z57" i="1" s="1"/>
  <c r="AA57" i="1" s="1"/>
  <c r="AB57" i="1" s="1"/>
  <c r="T23" i="1"/>
  <c r="U23" i="1" s="1"/>
  <c r="Z23" i="1" s="1"/>
  <c r="AA23" i="1" s="1"/>
  <c r="AB23" i="1" s="1"/>
  <c r="T62" i="1"/>
  <c r="U62" i="1" s="1"/>
  <c r="Z62" i="1" s="1"/>
  <c r="AA62" i="1" s="1"/>
  <c r="AB62" i="1" s="1"/>
  <c r="T41" i="1"/>
  <c r="U41" i="1" s="1"/>
  <c r="Z41" i="1" s="1"/>
  <c r="AA41" i="1" s="1"/>
  <c r="AB41" i="1" s="1"/>
  <c r="T15" i="1"/>
  <c r="U15" i="1" s="1"/>
  <c r="Z15" i="1" s="1"/>
  <c r="AA15" i="1" s="1"/>
  <c r="AB15" i="1" s="1"/>
  <c r="T17" i="1"/>
  <c r="U17" i="1" s="1"/>
  <c r="Z17" i="1" s="1"/>
  <c r="AA17" i="1" s="1"/>
  <c r="AB17" i="1" s="1"/>
  <c r="T56" i="1"/>
  <c r="U56" i="1" s="1"/>
  <c r="Z56" i="1" s="1"/>
  <c r="AA56" i="1" s="1"/>
  <c r="AB56" i="1" s="1"/>
  <c r="T39" i="1"/>
  <c r="U39" i="1" s="1"/>
  <c r="Z39" i="1" s="1"/>
  <c r="AA39" i="1" s="1"/>
  <c r="AB39" i="1" s="1"/>
  <c r="T66" i="1"/>
  <c r="U66" i="1" s="1"/>
  <c r="Z66" i="1" s="1"/>
  <c r="AA66" i="1" s="1"/>
  <c r="AB66" i="1" s="1"/>
  <c r="T44" i="1"/>
  <c r="U44" i="1" s="1"/>
  <c r="Z44" i="1" s="1"/>
  <c r="AA44" i="1" s="1"/>
  <c r="AB44" i="1" s="1"/>
  <c r="T63" i="1"/>
  <c r="U63" i="1" s="1"/>
  <c r="Z63" i="1" s="1"/>
  <c r="AA63" i="1" s="1"/>
  <c r="AB63" i="1" s="1"/>
  <c r="T48" i="1"/>
  <c r="U48" i="1" s="1"/>
  <c r="Z48" i="1" s="1"/>
  <c r="AA48" i="1" s="1"/>
  <c r="AB48" i="1" s="1"/>
  <c r="T31" i="1"/>
  <c r="U31" i="1" s="1"/>
  <c r="Z31" i="1" s="1"/>
  <c r="AA31" i="1" s="1"/>
  <c r="AB31" i="1" s="1"/>
  <c r="T29" i="1"/>
  <c r="U29" i="1" s="1"/>
  <c r="Z29" i="1" s="1"/>
  <c r="AA29" i="1" s="1"/>
  <c r="AB29" i="1" s="1"/>
  <c r="T53" i="1"/>
  <c r="U53" i="1" s="1"/>
  <c r="Z53" i="1" s="1"/>
  <c r="AA53" i="1" s="1"/>
  <c r="AB53" i="1" s="1"/>
  <c r="T32" i="1"/>
  <c r="U32" i="1" s="1"/>
  <c r="Z32" i="1" s="1"/>
  <c r="AA32" i="1" s="1"/>
  <c r="AB32" i="1" s="1"/>
  <c r="T8" i="1"/>
  <c r="U8" i="1" s="1"/>
  <c r="Z8" i="1" s="1"/>
  <c r="AA8" i="1" s="1"/>
  <c r="AB8" i="1" s="1"/>
  <c r="T14" i="1"/>
  <c r="U14" i="1" s="1"/>
  <c r="Z14" i="1" s="1"/>
  <c r="AA14" i="1" s="1"/>
  <c r="AB14" i="1" s="1"/>
  <c r="T43" i="1"/>
  <c r="U43" i="1" s="1"/>
  <c r="Z43" i="1" s="1"/>
  <c r="AA43" i="1" s="1"/>
  <c r="AB43" i="1" s="1"/>
  <c r="T46" i="1"/>
  <c r="U46" i="1" s="1"/>
  <c r="Z46" i="1" s="1"/>
  <c r="AA46" i="1" s="1"/>
  <c r="AB46" i="1" s="1"/>
  <c r="T38" i="1"/>
  <c r="U38" i="1" s="1"/>
  <c r="Z38" i="1" s="1"/>
  <c r="AA38" i="1" s="1"/>
  <c r="AB38" i="1" s="1"/>
  <c r="T45" i="1"/>
  <c r="U45" i="1" s="1"/>
  <c r="Z45" i="1" s="1"/>
  <c r="AA45" i="1" s="1"/>
  <c r="AB45" i="1" s="1"/>
  <c r="T16" i="1"/>
  <c r="U16" i="1" s="1"/>
  <c r="Z16" i="1" s="1"/>
  <c r="AA16" i="1" s="1"/>
  <c r="AB16" i="1" s="1"/>
  <c r="T22" i="1"/>
  <c r="U22" i="1" s="1"/>
  <c r="Z22" i="1" s="1"/>
  <c r="AA22" i="1" s="1"/>
  <c r="AB22" i="1" s="1"/>
  <c r="T51" i="1"/>
  <c r="U51" i="1" s="1"/>
  <c r="Z51" i="1" s="1"/>
  <c r="AA51" i="1" s="1"/>
  <c r="AB51" i="1" s="1"/>
  <c r="T49" i="1"/>
  <c r="U49" i="1" s="1"/>
  <c r="Z49" i="1" s="1"/>
  <c r="AA49" i="1" s="1"/>
  <c r="AB49" i="1" s="1"/>
  <c r="T64" i="1"/>
  <c r="U64" i="1" s="1"/>
  <c r="Z64" i="1" s="1"/>
  <c r="AA64" i="1" s="1"/>
  <c r="AB64" i="1" s="1"/>
  <c r="T5" i="1"/>
  <c r="U5" i="1" s="1"/>
  <c r="Z5" i="1" s="1"/>
  <c r="AA5" i="1" s="1"/>
  <c r="AB5" i="1" s="1"/>
  <c r="T68" i="1"/>
  <c r="U68" i="1" s="1"/>
  <c r="Z68" i="1" s="1"/>
  <c r="AA68" i="1" s="1"/>
  <c r="AB68" i="1" s="1"/>
  <c r="T28" i="1"/>
  <c r="U28" i="1" s="1"/>
  <c r="Z28" i="1" s="1"/>
  <c r="AA28" i="1" s="1"/>
  <c r="AB28" i="1" s="1"/>
  <c r="T42" i="1"/>
  <c r="U42" i="1" s="1"/>
  <c r="Z42" i="1" s="1"/>
  <c r="AA42" i="1" s="1"/>
  <c r="AB42" i="1" s="1"/>
  <c r="T67" i="1"/>
  <c r="U67" i="1" s="1"/>
  <c r="Z67" i="1" s="1"/>
  <c r="AA67" i="1" s="1"/>
  <c r="AB67" i="1" s="1"/>
  <c r="T18" i="1"/>
  <c r="U18" i="1" s="1"/>
  <c r="Z18" i="1" s="1"/>
  <c r="AA18" i="1" s="1"/>
  <c r="AB18" i="1" s="1"/>
  <c r="T40" i="1"/>
  <c r="U40" i="1" s="1"/>
  <c r="Z40" i="1" s="1"/>
  <c r="AA40" i="1" s="1"/>
  <c r="AB40" i="1" s="1"/>
  <c r="T33" i="1"/>
  <c r="U33" i="1" s="1"/>
  <c r="Z33" i="1" s="1"/>
  <c r="AA33" i="1" s="1"/>
  <c r="AB33" i="1" s="1"/>
  <c r="T30" i="1"/>
  <c r="U30" i="1" s="1"/>
  <c r="Z30" i="1" s="1"/>
  <c r="AA30" i="1" s="1"/>
  <c r="AB30" i="1" s="1"/>
  <c r="T52" i="1"/>
  <c r="U52" i="1" s="1"/>
  <c r="Z52" i="1" s="1"/>
  <c r="AA52" i="1" s="1"/>
  <c r="AB52" i="1" s="1"/>
  <c r="Y70" i="1"/>
  <c r="U70" i="2" l="1"/>
  <c r="T70" i="2"/>
  <c r="AA4" i="2"/>
  <c r="Z70" i="2"/>
  <c r="T70" i="1"/>
  <c r="U4" i="1"/>
  <c r="AA70" i="2" l="1"/>
  <c r="AB71" i="2" s="1"/>
  <c r="AB4" i="2"/>
  <c r="AB70" i="2" s="1"/>
  <c r="U70" i="1"/>
  <c r="Z4" i="1"/>
  <c r="Z70" i="1" l="1"/>
  <c r="AA70" i="1" s="1"/>
  <c r="AA72" i="1" s="1"/>
  <c r="AA4" i="1"/>
  <c r="AB4" i="1" s="1"/>
  <c r="AB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karaliotas</author>
  </authors>
  <commentList>
    <comment ref="X4" authorId="0" shapeId="0" xr:uid="{5C2FA148-4EE1-42F3-8866-72E35731B41F}">
      <text>
        <r>
          <rPr>
            <b/>
            <sz val="9"/>
            <color indexed="81"/>
            <rFont val="Tahoma"/>
            <family val="2"/>
            <charset val="161"/>
          </rPr>
          <t>karaliotas: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<sst xmlns="http://schemas.openxmlformats.org/spreadsheetml/2006/main" count="298" uniqueCount="105">
  <si>
    <t>ΠΙΝΑΚΑΣ 1α: ΑΣΑ &amp; ΠΡΑΣΙΝΟ (kg) ΔΗΜΩΝ ΣΤΟΝ ΕΔΣΝΑ - Συνολικές Ποσότητες A Εξάμηνο (2025)</t>
  </si>
  <si>
    <t>Στοιχεία ΕΔΣΝΑ</t>
  </si>
  <si>
    <t>ΑΝΑΛΥΣΗ ΔΕΔΟΜΕΝΩΝ</t>
  </si>
  <si>
    <t>ΔΗΜΟΣ</t>
  </si>
  <si>
    <t>ΠΡΟΣ ΧΥΤΑ με ιδιόκτητα οχήματα Δήμων</t>
  </si>
  <si>
    <t xml:space="preserve">ΠΡΟΣ ΧΥΤΑ με οχήματα ιδιωτών </t>
  </si>
  <si>
    <t>ΠΡΟΣ ΧΥΤΑ ΑΠΟ ΤΣΜΑ με οχήματα ΕΔΣΝΑ</t>
  </si>
  <si>
    <t>ΠΡΟΣ ΣΜΑ ΣΧΙΣΤΟΥ</t>
  </si>
  <si>
    <t>ΠΡΟΣ ΣΜΑ ΕΛΑΙΩΝΑ (ΧΥΤΑ)</t>
  </si>
  <si>
    <t>ΠΡΟΣ ΣΜΑ ΕΛΑΙΩΝΑ (ΕΜΑ)</t>
  </si>
  <si>
    <t>ΠΡΟΣ ΕΜΑ ΑΠΟΡΡΙΜΜΑ-ΤΑ</t>
  </si>
  <si>
    <t>ΠΡΟΣ ΕΜΑ ΠΡΑΣΙΝΑ</t>
  </si>
  <si>
    <t>ΠΡΟΣ ΕΜΑ ΟΡΓΑΝΙΚΑ (ΚΑΦΕ ΚΑΔΟΣ)</t>
  </si>
  <si>
    <t>ΠΡΟΣ ΕΜΑ ΛΑΪΚΕΣ ΑΓΟΡΕΣ</t>
  </si>
  <si>
    <t>ΠΡΟΣ ΕΜΑ ΑΝΑΚΥ-ΚΛΩΣΗ (ΜΠΛΕ ΚΑΔΟΣ)</t>
  </si>
  <si>
    <t>ΠΡΟΓΡ. ΑΝΑΚΥΚΛ. ΧΑΡΤΙΟΥ</t>
  </si>
  <si>
    <t xml:space="preserve">ΤΕΛΙΚΟ ΥΠΟΛΕΙΜΜΑ ΚΔΑΥ ΠΡΟΣ ΧΥΤΑ </t>
  </si>
  <si>
    <t>ΠΡΟΣ ΧΥΤΑ με ιδιόκτητα οχήματα Δήμων και ιδΙωτών, ΠΡΟΣ ΤΣΜΑ με οχήματα ΕΔΣΝΑ, ΠΡΟΣ ΣΜΑ ΧΥΤΑ,προς χυτα από κδαυ</t>
  </si>
  <si>
    <t>ΠΡΟΣ ΕΜΑ ΑΠΟΡΡΙΜΜΑΤΑ ΣΜΑ ΕΛΑΙΩΝΑ ΚΑΙ ΑΝΑΚΥΚΛΩΣΗ ΜΠΛΕ ΚΑΔΟΣ</t>
  </si>
  <si>
    <t>ΑΣΑ ΔΗΜΩΝ</t>
  </si>
  <si>
    <t>απομείωση EMAK</t>
  </si>
  <si>
    <t>ΑΣΑ ΔΗΜΩΝ ΜΕΤΑ ΑΠΌ ΑΠΟΜΕΙΩΣΗ ΕΜΑ</t>
  </si>
  <si>
    <t>ΠΡΟΣ ΕΜΑ ΟΡΓΑΝΙΚΑ ΚΑΦΕ ΚΑΔΟΣ, ΠΡΟΣ ΕΜΑ ΛΑΙΚΕΣ</t>
  </si>
  <si>
    <t>ΑΝΑΛΟΓΙΑ ΥΠΟΛΕΙΜΜΑΤΟΣ  ΕΜΑ ΟΡΓΑΝΙΚΑ ΚΑΦΕ ΚΑΔΟΣ, ΠΡΟΣ ΕΜΑ ΛΑΙΚΕΣ</t>
  </si>
  <si>
    <t>ΥΠΟΛΕΙΜΜΑ ΠΡΑΣΙΝΑ</t>
  </si>
  <si>
    <t>συνολο προς ταφη (kg)</t>
  </si>
  <si>
    <t>συνολο προς ταφη (tn)</t>
  </si>
  <si>
    <t>ποσό πληρωμής</t>
  </si>
  <si>
    <t>ΔΗΜΟΣ ΑΓ.ΒΑΡΒΑΡΑΣ</t>
  </si>
  <si>
    <t>ΔΗΜΟΣ ΑΓ.ΔΗΜΗΤΡΙΟΥ</t>
  </si>
  <si>
    <t>ΔΗΜΟΣ ΑΓ.ΠΑΡΑΣΚΕΥΗΣ</t>
  </si>
  <si>
    <t>ΔΗΜΟΣ ΑΓΙΩΝ ΑΝΑΡΓΥΡΩΝ - ΚΑΜΑΤΕΡΟΥ</t>
  </si>
  <si>
    <t>ΔΗΜΟΣ ΑΓΚΙΣΤΡΙΟΥ</t>
  </si>
  <si>
    <t>ΔΗΜΟΣ ΑΘΗΝΑΙΩΝ</t>
  </si>
  <si>
    <t>ΔΗΜΟΣ ΑΙΓΑΛΕΩ</t>
  </si>
  <si>
    <t>ΔΗΜΟΣ ΑΙΓΙΝΑΣ</t>
  </si>
  <si>
    <t>ΔΗΜΟΣ ΑΛΙΜΟΥ</t>
  </si>
  <si>
    <t>ΔΗΜΟΣ ΑΜΑΡΟΥΣΙΟΥ</t>
  </si>
  <si>
    <t>ΔΗΜΟΣ ΑΣΠΡΟΠΥΡΓΟΥ</t>
  </si>
  <si>
    <t>ΔΗΜΟΣ ΑΧΑΡΝΩΝ</t>
  </si>
  <si>
    <t>ΔΗΜΟΣ ΒΑΡΗΣ - ΒΟΥΛΑΣ - ΒΟΥΛΙΑΓΜΕΝΗΣ</t>
  </si>
  <si>
    <t>ΔΗΜΟΣ ΒΡΙΛΗΣΣΙΩΝ</t>
  </si>
  <si>
    <t>ΔΗΜΟΣ ΒΥΡΩΝΑ</t>
  </si>
  <si>
    <t>ΔΗΜΟΣ ΓΑΛΑΤΣΙΟΥ</t>
  </si>
  <si>
    <t>ΔΗΜΟΣ ΓΛΥΦΑΔΑΣ</t>
  </si>
  <si>
    <t>ΔΗΜΟΣ ΔΑΦΝΗΣ - ΥΜΗΤΤΟΥ</t>
  </si>
  <si>
    <t>ΔΗΜΟΣ ΔΙΟΝΥΣΟΥ</t>
  </si>
  <si>
    <t>ΔΗΜΟΣ ΕΛΕΥΣΙΝΑΣ</t>
  </si>
  <si>
    <t>ΔΗΜΟΣ ΕΛΛΗΝΙΚΟΥ - ΑΡΓΥΡΟΥΠΟΛΗΣ</t>
  </si>
  <si>
    <t>ΔΗΜΟΣ ΖΩΓΡΑΦΟΥ</t>
  </si>
  <si>
    <t>ΔΗΜΟΣ ΗΛΙΟΥΠΟΛΗΣ</t>
  </si>
  <si>
    <t>ΔΗΜΟΣ ΗΡΑΚΛΕΙΟΥ</t>
  </si>
  <si>
    <t>ΔΗΜΟΣ ΙΛΙΟΥ</t>
  </si>
  <si>
    <t>ΔΗΜΟΣ ΚΑΙΣΑΡΙΑΝΗΣ</t>
  </si>
  <si>
    <t>ΔΗΜΟΣ ΚΑΛΛΙΘΕΑΣ</t>
  </si>
  <si>
    <t>ΔΗΜΟΣ ΚΕΡΑΤΣΙΝΙΟΥ - ΔΡΑΠΕΤΣΩΝΑΣ</t>
  </si>
  <si>
    <t>ΔΗΜΟΣ ΚΗΦΙΣΙΑΣ</t>
  </si>
  <si>
    <t>ΔΗΜΟΣ ΚΟΡΥΔΑΛΛΟΥ</t>
  </si>
  <si>
    <t>ΔΗΜΟΣ ΚΡΩΠΙΑΣ</t>
  </si>
  <si>
    <t>ΔΗΜΟΣ ΚΥΘΗΡΩΝ</t>
  </si>
  <si>
    <t>ΔΗΜΟΣ ΛΑΥΡΕΩΤΙΚΗΣ</t>
  </si>
  <si>
    <t>ΔΗΜΟΣ ΛΥΚΟΒΡΥΣΗΣ - ΠΕΥΚΗΣ</t>
  </si>
  <si>
    <t>ΔΗΜΟΣ ΜΑΝΔΡΑΣ - ΕΙΔΥΛΛΙΑΣ</t>
  </si>
  <si>
    <t>ΔΗΜΟΣ ΜΑΡΑΘΩΝΑ</t>
  </si>
  <si>
    <t>ΔΗΜΟΣ ΜΑΡΚΟΠΟΥΛΟΥ ΜΕΣΟΓΑΙΑΣ</t>
  </si>
  <si>
    <t>ΔΗΜΟΣ ΜΕΓΑΡΕΩΝ</t>
  </si>
  <si>
    <t>ΔΗΜΟΣ ΜΕΤΑΜΟΡΦΩΣΗΣ</t>
  </si>
  <si>
    <t>ΔΗΜΟΣ ΜΟΣΧΑΤΟΥ - ΤΑΥΡΟΥ</t>
  </si>
  <si>
    <t>ΔΗΜΟΣ Ν. ΙΩΝΙΑΣ</t>
  </si>
  <si>
    <t>ΔΗΜΟΣ Ν.ΣΜΥΡΝΗΣ</t>
  </si>
  <si>
    <t>ΔΗΜΟΣ ΝΙΚΑΙΑΣ - ΑΓ. Ι. ΡΕΝΤΗ</t>
  </si>
  <si>
    <t>ΔΗΜΟΣ Π. ΦΑΛΗΡΟΥ</t>
  </si>
  <si>
    <t>ΔΗΜΟΣ ΠΑΙΑΝΙΑΣ</t>
  </si>
  <si>
    <t>ΔΗΜΟΣ ΠΑΛΛΗΝΗΣ</t>
  </si>
  <si>
    <t>ΔΗΜΟΣ ΠΑΠΑΓΟΥ - ΧΟΛΑΡΓΟΥ</t>
  </si>
  <si>
    <t>ΔΗΜΟΣ ΠΕΙΡΑΙΑ</t>
  </si>
  <si>
    <t>ΔΗΜΟΣ ΠΕΝΤΕΛΗΣ</t>
  </si>
  <si>
    <t>ΔΗΜΟΣ ΠΕΡΑΜΑΤΟΣ</t>
  </si>
  <si>
    <t>ΔΗΜΟΣ ΠΕΡΙΣΤΕΡΙΟΥ</t>
  </si>
  <si>
    <t>ΔΗΜΟΣ ΠΕΤΡΟΥΠΟΛΗΣ</t>
  </si>
  <si>
    <t>ΔΗΜΟΣ ΠΟΡΟΥ</t>
  </si>
  <si>
    <t>ΔΗΜΟΣ ΡΑΦΗΝΑΣ - ΠΙΚΕΡΜΙΟΥ</t>
  </si>
  <si>
    <t>ΔΗΜΟΣ ΣΑΛΑΜΙΝΑΣ</t>
  </si>
  <si>
    <t>ΔΗΜΟΣ ΣΑΡΩΝΙΚΟΥ</t>
  </si>
  <si>
    <t>ΔΗΜΟΣ ΣΠΑΤΩΝ - ΑΡΤΕΜΙΔΟΣ</t>
  </si>
  <si>
    <t>ΔΗΜΟΣ ΣΠΕΤΣΩΝ</t>
  </si>
  <si>
    <t>ΔΗΜΟΣ ΤΡΟΙΖΗΝΙΑΣ</t>
  </si>
  <si>
    <t>ΔΗΜΟΣ ΥΔΡΑΣ</t>
  </si>
  <si>
    <t>ΔΗΜΟΣ ΦΙΛΑΔΕΛΦΕΙΑΣ - ΧΑΛΚΗΔΟΝΑΣ</t>
  </si>
  <si>
    <t>ΔΗΜΟΣ ΦΙΛΟΘΕΗΣ - ΨΥΧΙΚΟΥ</t>
  </si>
  <si>
    <t>ΔΗΜΟΣ ΦΥΛΗΣ</t>
  </si>
  <si>
    <t>ΔΗΜΟΣ ΧΑΙΔΑΡΙΟΥ</t>
  </si>
  <si>
    <t>ΔΗΜΟΣ ΧΑΛΑΝΔΡΙΟΥ</t>
  </si>
  <si>
    <t>ΔΗΜΟΣ ΩΡΩΠΟΥ</t>
  </si>
  <si>
    <t>Γενικά Σύνολα Δήμων Περιφέρειας  Αττικής</t>
  </si>
  <si>
    <t>ΥΠΌΛΛΕΙΜΜΑ</t>
  </si>
  <si>
    <t>ποσό τέλους ταφής με 35€ τον τόνο</t>
  </si>
  <si>
    <t>ΑΠΟΜΕΙΩΣΗ ΕΜΑΚ σε kg</t>
  </si>
  <si>
    <t>ΠΙΝΑΚΑΣ 1α: ΑΣΑ &amp; ΠΡΑΣΙΝΟ (kg) ΔΗΜΩΝ ΣΤΟΝ ΕΔΣΝΑ - Συνολικές Ποσότητες Β Εξάμηνο (2025)</t>
  </si>
  <si>
    <t>ΑΠΟΜΕΙΩΣΗ ΑΠΌ ΕΜΑ</t>
  </si>
  <si>
    <t>ΑΣΑ ΔΗΜΩΝ ΜΕΤΑ ΑΠΌ ΑΠΟΜΕΙΩΣΗ ΕΜΑΚ</t>
  </si>
  <si>
    <t>υπολείμματα</t>
  </si>
  <si>
    <t>τελικό ποσό πληρωμης με 35€ τον τόνο</t>
  </si>
  <si>
    <t>απομειώση ΕΜΑΚ σε kg</t>
  </si>
  <si>
    <t>ΠΙΝΑΚΑΣ 1α: ΑΣΑ &amp; ΠΡΑΣΙΝΟ (kg) ΔΗΜΩΝ ΣΤΟΝ ΕΔΣΝΑ - Συνολικές Ποσότητες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</si>
</sst>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mmmm\ d&quot;, &quot;yyyy"/>
  </numFmts>
  <fonts count="19" x14ac:knownFonts="1">
    <font>
      <sz val="10"/>
      <color indexed="8"/>
      <name val="Arial"/>
    </font>
    <font>
      <sz val="14"/>
      <color indexed="8"/>
      <name val="Arial"/>
      <family val="2"/>
    </font>
    <font>
      <sz val="10"/>
      <color indexed="8"/>
      <name val="Arial"/>
      <family val="2"/>
      <charset val="161"/>
    </font>
    <font>
      <sz val="10"/>
      <color indexed="8"/>
      <name val="Arial"/>
      <family val="2"/>
    </font>
    <font>
      <b/>
      <sz val="16"/>
      <color indexed="8"/>
      <name val="Arial"/>
      <family val="2"/>
      <charset val="161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0"/>
      <color indexed="8"/>
      <name val="Arial"/>
      <family val="2"/>
      <charset val="161"/>
    </font>
    <font>
      <sz val="20"/>
      <color indexed="8"/>
      <name val="Arial"/>
      <family val="2"/>
      <charset val="161"/>
    </font>
    <font>
      <b/>
      <sz val="18"/>
      <color indexed="8"/>
      <name val="Arial"/>
      <family val="2"/>
      <charset val="161"/>
    </font>
    <font>
      <sz val="10"/>
      <name val="Arial"/>
      <family val="2"/>
    </font>
    <font>
      <b/>
      <sz val="12"/>
      <color indexed="8"/>
      <name val="Calibri"/>
      <family val="2"/>
    </font>
    <font>
      <sz val="18"/>
      <color indexed="8"/>
      <name val="Arial"/>
      <family val="2"/>
      <charset val="161"/>
    </font>
    <font>
      <b/>
      <sz val="9"/>
      <color indexed="81"/>
      <name val="Tahoma"/>
      <family val="2"/>
      <charset val="161"/>
    </font>
    <font>
      <sz val="9"/>
      <color indexed="81"/>
      <name val="Tahoma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</borders>
  <cellStyleXfs count="2">
    <xf numFmtId="0" fontId="0" fillId="0" borderId="0">
      <alignment vertical="top"/>
    </xf>
    <xf numFmtId="0" fontId="9" fillId="0" borderId="0"/>
  </cellStyleXfs>
  <cellXfs count="107">
    <xf numFmtId="0" fontId="0" fillId="0" borderId="0" xfId="0">
      <alignment vertical="top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164" fontId="1" fillId="0" borderId="2" xfId="0" applyNumberFormat="1" applyFont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Border="1" applyAlignment="1" applyProtection="1">
      <alignment horizontal="center" vertical="center" wrapText="1"/>
      <protection locked="0"/>
    </xf>
    <xf numFmtId="164" fontId="2" fillId="0" borderId="4" xfId="0" applyNumberFormat="1" applyFont="1" applyBorder="1" applyAlignment="1" applyProtection="1">
      <alignment horizontal="center" vertical="center" wrapText="1"/>
      <protection locked="0"/>
    </xf>
    <xf numFmtId="164" fontId="2" fillId="0" borderId="5" xfId="0" applyNumberFormat="1" applyFont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vertical="center" wrapText="1"/>
      <protection locked="0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0" fontId="8" fillId="3" borderId="12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5" borderId="1" xfId="0" applyFill="1" applyBorder="1" applyAlignment="1" applyProtection="1">
      <alignment vertical="center" wrapText="1"/>
      <protection locked="0"/>
    </xf>
    <xf numFmtId="0" fontId="2" fillId="6" borderId="1" xfId="0" applyFont="1" applyFill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3" fontId="2" fillId="0" borderId="9" xfId="0" applyNumberFormat="1" applyFont="1" applyBorder="1" applyAlignment="1">
      <alignment vertical="center" wrapText="1"/>
    </xf>
    <xf numFmtId="3" fontId="2" fillId="0" borderId="14" xfId="0" applyNumberFormat="1" applyFont="1" applyBorder="1" applyAlignment="1">
      <alignment vertical="center" wrapText="1"/>
    </xf>
    <xf numFmtId="3" fontId="9" fillId="0" borderId="9" xfId="1" applyNumberFormat="1" applyBorder="1"/>
    <xf numFmtId="3" fontId="10" fillId="4" borderId="15" xfId="0" applyNumberFormat="1" applyFont="1" applyFill="1" applyBorder="1" applyAlignment="1">
      <alignment horizontal="right"/>
    </xf>
    <xf numFmtId="3" fontId="0" fillId="0" borderId="1" xfId="0" applyNumberFormat="1" applyBorder="1" applyAlignment="1" applyProtection="1">
      <alignment vertical="center" wrapText="1"/>
      <protection locked="0"/>
    </xf>
    <xf numFmtId="3" fontId="0" fillId="5" borderId="1" xfId="0" applyNumberFormat="1" applyFill="1" applyBorder="1" applyAlignment="1" applyProtection="1">
      <alignment vertical="center" wrapText="1"/>
      <protection locked="0"/>
    </xf>
    <xf numFmtId="4" fontId="0" fillId="0" borderId="1" xfId="0" applyNumberFormat="1" applyBorder="1" applyAlignment="1" applyProtection="1">
      <alignment vertical="center" wrapText="1"/>
      <protection locked="0"/>
    </xf>
    <xf numFmtId="4" fontId="0" fillId="6" borderId="1" xfId="0" applyNumberFormat="1" applyFill="1" applyBorder="1" applyAlignment="1" applyProtection="1">
      <alignment vertical="center" wrapText="1"/>
      <protection locked="0"/>
    </xf>
    <xf numFmtId="3" fontId="0" fillId="4" borderId="16" xfId="0" applyNumberFormat="1" applyFill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3" fontId="11" fillId="7" borderId="9" xfId="0" applyNumberFormat="1" applyFont="1" applyFill="1" applyBorder="1" applyAlignment="1">
      <alignment horizontal="center" vertical="center" wrapText="1"/>
    </xf>
    <xf numFmtId="3" fontId="11" fillId="7" borderId="17" xfId="0" applyNumberFormat="1" applyFont="1" applyFill="1" applyBorder="1" applyAlignment="1">
      <alignment horizontal="center" vertical="center" wrapText="1"/>
    </xf>
    <xf numFmtId="3" fontId="11" fillId="7" borderId="2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3" fontId="11" fillId="4" borderId="18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3" fontId="11" fillId="0" borderId="0" xfId="0" applyNumberFormat="1" applyFont="1" applyAlignment="1">
      <alignment vertical="center" wrapText="1"/>
    </xf>
    <xf numFmtId="0" fontId="0" fillId="0" borderId="0" xfId="0" applyAlignment="1" applyProtection="1">
      <alignment horizontal="left" vertical="center"/>
      <protection locked="0"/>
    </xf>
    <xf numFmtId="3" fontId="0" fillId="8" borderId="1" xfId="0" applyNumberFormat="1" applyFill="1" applyBorder="1" applyAlignment="1" applyProtection="1">
      <alignment vertical="center" wrapText="1"/>
      <protection locked="0"/>
    </xf>
    <xf numFmtId="0" fontId="11" fillId="5" borderId="1" xfId="0" applyFont="1" applyFill="1" applyBorder="1" applyAlignment="1" applyProtection="1">
      <alignment vertical="center" wrapText="1"/>
      <protection locked="0"/>
    </xf>
    <xf numFmtId="4" fontId="13" fillId="5" borderId="1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3" fontId="0" fillId="0" borderId="0" xfId="0" applyNumberForma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3" fontId="0" fillId="0" borderId="0" xfId="0" applyNumberForma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5" borderId="0" xfId="0" applyFill="1" applyAlignment="1" applyProtection="1">
      <alignment vertical="center" wrapText="1"/>
      <protection locked="0"/>
    </xf>
    <xf numFmtId="3" fontId="0" fillId="2" borderId="0" xfId="0" applyNumberFormat="1" applyFill="1" applyAlignment="1" applyProtection="1">
      <alignment vertical="center" wrapText="1"/>
      <protection locked="0"/>
    </xf>
    <xf numFmtId="4" fontId="0" fillId="2" borderId="0" xfId="0" applyNumberFormat="1" applyFill="1" applyAlignment="1" applyProtection="1">
      <alignment vertical="center" wrapText="1"/>
      <protection locked="0"/>
    </xf>
    <xf numFmtId="4" fontId="2" fillId="0" borderId="2" xfId="0" applyNumberFormat="1" applyFont="1" applyBorder="1" applyAlignment="1" applyProtection="1">
      <alignment horizontal="center" vertical="center" wrapText="1"/>
      <protection locked="0"/>
    </xf>
    <xf numFmtId="3" fontId="1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3" fontId="15" fillId="4" borderId="0" xfId="0" applyNumberFormat="1" applyFont="1" applyFill="1" applyAlignment="1">
      <alignment horizontal="right" vertical="center" wrapText="1"/>
    </xf>
    <xf numFmtId="3" fontId="2" fillId="5" borderId="1" xfId="0" applyNumberFormat="1" applyFont="1" applyFill="1" applyBorder="1" applyAlignment="1" applyProtection="1">
      <alignment vertical="center" wrapText="1"/>
      <protection locked="0"/>
    </xf>
    <xf numFmtId="4" fontId="0" fillId="5" borderId="1" xfId="0" applyNumberFormat="1" applyFill="1" applyBorder="1" applyAlignment="1" applyProtection="1">
      <alignment vertical="center" wrapText="1"/>
      <protection locked="0"/>
    </xf>
    <xf numFmtId="4" fontId="2" fillId="5" borderId="1" xfId="0" applyNumberFormat="1" applyFont="1" applyFill="1" applyBorder="1" applyAlignment="1" applyProtection="1">
      <alignment vertical="center" wrapText="1"/>
      <protection locked="0"/>
    </xf>
    <xf numFmtId="0" fontId="2" fillId="0" borderId="18" xfId="0" applyFont="1" applyBorder="1" applyAlignment="1" applyProtection="1">
      <alignment vertical="center" wrapText="1"/>
      <protection locked="0"/>
    </xf>
    <xf numFmtId="0" fontId="0" fillId="9" borderId="1" xfId="0" applyFill="1" applyBorder="1" applyAlignment="1" applyProtection="1">
      <alignment vertical="center" wrapText="1"/>
      <protection locked="0"/>
    </xf>
    <xf numFmtId="3" fontId="10" fillId="0" borderId="9" xfId="0" applyNumberFormat="1" applyFont="1" applyBorder="1" applyAlignment="1">
      <alignment horizontal="right"/>
    </xf>
    <xf numFmtId="3" fontId="11" fillId="4" borderId="9" xfId="0" applyNumberFormat="1" applyFont="1" applyFill="1" applyBorder="1" applyAlignment="1">
      <alignment vertical="center" wrapText="1"/>
    </xf>
    <xf numFmtId="3" fontId="10" fillId="0" borderId="2" xfId="0" applyNumberFormat="1" applyFont="1" applyBorder="1" applyAlignment="1">
      <alignment horizontal="right"/>
    </xf>
    <xf numFmtId="4" fontId="0" fillId="0" borderId="0" xfId="0" applyNumberFormat="1" applyAlignment="1" applyProtection="1">
      <alignment vertical="center" wrapText="1"/>
      <protection locked="0"/>
    </xf>
    <xf numFmtId="3" fontId="0" fillId="5" borderId="0" xfId="0" applyNumberFormat="1" applyFill="1" applyAlignment="1" applyProtection="1">
      <alignment vertical="center" wrapText="1"/>
      <protection locked="0"/>
    </xf>
    <xf numFmtId="3" fontId="0" fillId="0" borderId="18" xfId="0" applyNumberFormat="1" applyBorder="1" applyAlignment="1" applyProtection="1">
      <alignment vertical="center" wrapText="1"/>
      <protection locked="0"/>
    </xf>
    <xf numFmtId="4" fontId="0" fillId="9" borderId="1" xfId="0" applyNumberFormat="1" applyFill="1" applyBorder="1" applyAlignment="1" applyProtection="1">
      <alignment vertical="center" wrapText="1"/>
      <protection locked="0"/>
    </xf>
    <xf numFmtId="0" fontId="2" fillId="4" borderId="9" xfId="0" applyFont="1" applyFill="1" applyBorder="1" applyAlignment="1">
      <alignment vertical="center" wrapText="1"/>
    </xf>
    <xf numFmtId="3" fontId="2" fillId="4" borderId="9" xfId="0" applyNumberFormat="1" applyFont="1" applyFill="1" applyBorder="1" applyAlignment="1">
      <alignment vertical="center" wrapText="1"/>
    </xf>
    <xf numFmtId="0" fontId="5" fillId="0" borderId="19" xfId="0" applyFont="1" applyBorder="1" applyAlignment="1" applyProtection="1">
      <alignment vertical="center" wrapText="1"/>
      <protection locked="0"/>
    </xf>
    <xf numFmtId="3" fontId="11" fillId="7" borderId="11" xfId="0" applyNumberFormat="1" applyFont="1" applyFill="1" applyBorder="1" applyAlignment="1">
      <alignment horizontal="center" vertical="center" wrapText="1"/>
    </xf>
    <xf numFmtId="3" fontId="11" fillId="7" borderId="20" xfId="0" applyNumberFormat="1" applyFont="1" applyFill="1" applyBorder="1" applyAlignment="1">
      <alignment horizontal="center" vertical="center" wrapText="1"/>
    </xf>
    <xf numFmtId="3" fontId="11" fillId="7" borderId="2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3" fontId="0" fillId="10" borderId="1" xfId="0" applyNumberFormat="1" applyFill="1" applyBorder="1" applyAlignment="1" applyProtection="1">
      <alignment vertical="center" wrapText="1"/>
      <protection locked="0"/>
    </xf>
    <xf numFmtId="4" fontId="0" fillId="10" borderId="1" xfId="0" applyNumberFormat="1" applyFill="1" applyBorder="1" applyAlignment="1" applyProtection="1">
      <alignment vertical="center" wrapText="1"/>
      <protection locked="0"/>
    </xf>
    <xf numFmtId="4" fontId="16" fillId="0" borderId="18" xfId="0" applyNumberFormat="1" applyFont="1" applyBorder="1" applyAlignment="1" applyProtection="1">
      <alignment vertical="center" wrapText="1"/>
      <protection locked="0"/>
    </xf>
    <xf numFmtId="4" fontId="16" fillId="0" borderId="1" xfId="0" applyNumberFormat="1" applyFont="1" applyBorder="1" applyAlignment="1" applyProtection="1">
      <alignment vertical="center" wrapText="1"/>
      <protection locked="0"/>
    </xf>
    <xf numFmtId="4" fontId="16" fillId="9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3" fontId="11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 applyProtection="1">
      <alignment vertical="center" wrapText="1"/>
      <protection locked="0"/>
    </xf>
    <xf numFmtId="4" fontId="0" fillId="5" borderId="0" xfId="0" applyNumberFormat="1" applyFill="1" applyAlignment="1" applyProtection="1">
      <alignment vertical="center" wrapText="1"/>
      <protection locked="0"/>
    </xf>
    <xf numFmtId="0" fontId="16" fillId="5" borderId="1" xfId="0" applyFont="1" applyFill="1" applyBorder="1" applyAlignment="1" applyProtection="1">
      <alignment vertical="center" wrapText="1"/>
      <protection locked="0"/>
    </xf>
    <xf numFmtId="3" fontId="16" fillId="5" borderId="1" xfId="0" applyNumberFormat="1" applyFont="1" applyFill="1" applyBorder="1" applyAlignment="1" applyProtection="1">
      <alignment vertical="center" wrapText="1"/>
      <protection locked="0"/>
    </xf>
    <xf numFmtId="4" fontId="0" fillId="0" borderId="0" xfId="0" applyNumberFormat="1" applyAlignment="1" applyProtection="1">
      <alignment horizontal="left" vertical="center"/>
      <protection locked="0"/>
    </xf>
    <xf numFmtId="3" fontId="0" fillId="8" borderId="0" xfId="0" applyNumberFormat="1" applyFill="1" applyAlignment="1" applyProtection="1">
      <alignment vertical="center" wrapText="1"/>
      <protection locked="0"/>
    </xf>
    <xf numFmtId="3" fontId="2" fillId="8" borderId="0" xfId="0" applyNumberFormat="1" applyFont="1" applyFill="1" applyAlignment="1" applyProtection="1">
      <alignment vertical="center" wrapText="1"/>
      <protection locked="0"/>
    </xf>
    <xf numFmtId="4" fontId="0" fillId="0" borderId="0" xfId="0" applyNumberFormat="1" applyAlignment="1" applyProtection="1">
      <alignment horizontal="left" vertical="center" wrapText="1"/>
      <protection locked="0"/>
    </xf>
    <xf numFmtId="4" fontId="2" fillId="0" borderId="0" xfId="0" applyNumberFormat="1" applyFont="1" applyAlignment="1" applyProtection="1">
      <alignment vertical="center" wrapText="1"/>
      <protection locked="0"/>
    </xf>
    <xf numFmtId="3" fontId="2" fillId="5" borderId="9" xfId="0" applyNumberFormat="1" applyFont="1" applyFill="1" applyBorder="1" applyAlignment="1">
      <alignment vertical="center" wrapText="1"/>
    </xf>
    <xf numFmtId="3" fontId="0" fillId="4" borderId="18" xfId="0" applyNumberFormat="1" applyFill="1" applyBorder="1" applyAlignment="1" applyProtection="1">
      <alignment vertical="center" wrapText="1"/>
      <protection locked="0"/>
    </xf>
    <xf numFmtId="3" fontId="11" fillId="0" borderId="18" xfId="0" applyNumberFormat="1" applyFont="1" applyBorder="1" applyAlignment="1">
      <alignment horizontal="center" vertical="center" wrapText="1"/>
    </xf>
    <xf numFmtId="3" fontId="11" fillId="5" borderId="18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90D0E4DA-C280-4956-B588-1D5BFA0E6D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D0098-BF26-45DC-8509-A07ECA6EF93C}">
  <sheetPr codeName="Sheet14"/>
  <dimension ref="A1:AB89"/>
  <sheetViews>
    <sheetView zoomScaleNormal="100" workbookViewId="0">
      <pane xSplit="1" ySplit="3" topLeftCell="B4" activePane="bottomRight" state="frozen"/>
      <selection activeCell="E10" sqref="E10:G10"/>
      <selection pane="topRight" activeCell="E10" sqref="E10:G10"/>
      <selection pane="bottomLeft" activeCell="E10" sqref="E10:G10"/>
      <selection pane="bottomRight" activeCell="E10" sqref="E10:G10"/>
    </sheetView>
  </sheetViews>
  <sheetFormatPr defaultColWidth="6.85546875" defaultRowHeight="12.75" x14ac:dyDescent="0.2"/>
  <cols>
    <col min="1" max="1" width="28.5703125" style="2" customWidth="1"/>
    <col min="2" max="2" width="13.5703125" style="2" customWidth="1"/>
    <col min="3" max="3" width="11.7109375" style="2" customWidth="1"/>
    <col min="4" max="4" width="12" style="2" customWidth="1"/>
    <col min="5" max="7" width="11.42578125" style="2" customWidth="1"/>
    <col min="8" max="8" width="13.140625" style="2" customWidth="1"/>
    <col min="9" max="9" width="11.140625" style="54" customWidth="1"/>
    <col min="10" max="10" width="11.140625" style="2" bestFit="1" customWidth="1"/>
    <col min="11" max="11" width="9" style="2" customWidth="1"/>
    <col min="12" max="12" width="9.7109375" style="2" bestFit="1" customWidth="1"/>
    <col min="13" max="13" width="10" style="2" customWidth="1"/>
    <col min="14" max="14" width="1.7109375" style="2" customWidth="1"/>
    <col min="15" max="15" width="14.42578125" style="56" customWidth="1"/>
    <col min="16" max="16" width="3.140625" style="2" customWidth="1"/>
    <col min="17" max="18" width="22.140625" style="2" bestFit="1" customWidth="1"/>
    <col min="19" max="19" width="12.7109375" style="2" bestFit="1" customWidth="1"/>
    <col min="20" max="20" width="18.42578125" style="2" customWidth="1"/>
    <col min="21" max="21" width="13.85546875" style="58" customWidth="1"/>
    <col min="22" max="22" width="17.42578125" style="2" customWidth="1"/>
    <col min="23" max="23" width="17" style="58" customWidth="1"/>
    <col min="24" max="24" width="14.42578125" style="2" customWidth="1"/>
    <col min="25" max="25" width="12.42578125" style="58" customWidth="1"/>
    <col min="26" max="27" width="23.5703125" style="2" bestFit="1" customWidth="1"/>
    <col min="28" max="28" width="13.42578125" style="2" bestFit="1" customWidth="1"/>
    <col min="29" max="249" width="6.85546875" style="2"/>
    <col min="250" max="250" width="28.5703125" style="2" customWidth="1"/>
    <col min="251" max="251" width="13.5703125" style="2" customWidth="1"/>
    <col min="252" max="252" width="11.7109375" style="2" customWidth="1"/>
    <col min="253" max="253" width="12" style="2" customWidth="1"/>
    <col min="254" max="255" width="11.42578125" style="2" customWidth="1"/>
    <col min="256" max="256" width="13.140625" style="2" customWidth="1"/>
    <col min="257" max="257" width="11.140625" style="2" customWidth="1"/>
    <col min="258" max="258" width="10.7109375" style="2" customWidth="1"/>
    <col min="259" max="259" width="9" style="2" customWidth="1"/>
    <col min="260" max="260" width="9.140625" style="2" customWidth="1"/>
    <col min="261" max="261" width="10" style="2" customWidth="1"/>
    <col min="262" max="262" width="1.7109375" style="2" customWidth="1"/>
    <col min="263" max="263" width="12.42578125" style="2" customWidth="1"/>
    <col min="264" max="264" width="2" style="2" customWidth="1"/>
    <col min="265" max="265" width="13.85546875" style="2" customWidth="1"/>
    <col min="266" max="266" width="3.85546875" style="2" customWidth="1"/>
    <col min="267" max="267" width="12.42578125" style="2" customWidth="1"/>
    <col min="268" max="268" width="12.5703125" style="2" customWidth="1"/>
    <col min="269" max="269" width="16.7109375" style="2" customWidth="1"/>
    <col min="270" max="272" width="6.85546875" style="2"/>
    <col min="273" max="273" width="10.140625" style="2" bestFit="1" customWidth="1"/>
    <col min="274" max="505" width="6.85546875" style="2"/>
    <col min="506" max="506" width="28.5703125" style="2" customWidth="1"/>
    <col min="507" max="507" width="13.5703125" style="2" customWidth="1"/>
    <col min="508" max="508" width="11.7109375" style="2" customWidth="1"/>
    <col min="509" max="509" width="12" style="2" customWidth="1"/>
    <col min="510" max="511" width="11.42578125" style="2" customWidth="1"/>
    <col min="512" max="512" width="13.140625" style="2" customWidth="1"/>
    <col min="513" max="513" width="11.140625" style="2" customWidth="1"/>
    <col min="514" max="514" width="10.7109375" style="2" customWidth="1"/>
    <col min="515" max="515" width="9" style="2" customWidth="1"/>
    <col min="516" max="516" width="9.140625" style="2" customWidth="1"/>
    <col min="517" max="517" width="10" style="2" customWidth="1"/>
    <col min="518" max="518" width="1.7109375" style="2" customWidth="1"/>
    <col min="519" max="519" width="12.42578125" style="2" customWidth="1"/>
    <col min="520" max="520" width="2" style="2" customWidth="1"/>
    <col min="521" max="521" width="13.85546875" style="2" customWidth="1"/>
    <col min="522" max="522" width="3.85546875" style="2" customWidth="1"/>
    <col min="523" max="523" width="12.42578125" style="2" customWidth="1"/>
    <col min="524" max="524" width="12.5703125" style="2" customWidth="1"/>
    <col min="525" max="525" width="16.7109375" style="2" customWidth="1"/>
    <col min="526" max="528" width="6.85546875" style="2"/>
    <col min="529" max="529" width="10.140625" style="2" bestFit="1" customWidth="1"/>
    <col min="530" max="761" width="6.85546875" style="2"/>
    <col min="762" max="762" width="28.5703125" style="2" customWidth="1"/>
    <col min="763" max="763" width="13.5703125" style="2" customWidth="1"/>
    <col min="764" max="764" width="11.7109375" style="2" customWidth="1"/>
    <col min="765" max="765" width="12" style="2" customWidth="1"/>
    <col min="766" max="767" width="11.42578125" style="2" customWidth="1"/>
    <col min="768" max="768" width="13.140625" style="2" customWidth="1"/>
    <col min="769" max="769" width="11.140625" style="2" customWidth="1"/>
    <col min="770" max="770" width="10.7109375" style="2" customWidth="1"/>
    <col min="771" max="771" width="9" style="2" customWidth="1"/>
    <col min="772" max="772" width="9.140625" style="2" customWidth="1"/>
    <col min="773" max="773" width="10" style="2" customWidth="1"/>
    <col min="774" max="774" width="1.7109375" style="2" customWidth="1"/>
    <col min="775" max="775" width="12.42578125" style="2" customWidth="1"/>
    <col min="776" max="776" width="2" style="2" customWidth="1"/>
    <col min="777" max="777" width="13.85546875" style="2" customWidth="1"/>
    <col min="778" max="778" width="3.85546875" style="2" customWidth="1"/>
    <col min="779" max="779" width="12.42578125" style="2" customWidth="1"/>
    <col min="780" max="780" width="12.5703125" style="2" customWidth="1"/>
    <col min="781" max="781" width="16.7109375" style="2" customWidth="1"/>
    <col min="782" max="784" width="6.85546875" style="2"/>
    <col min="785" max="785" width="10.140625" style="2" bestFit="1" customWidth="1"/>
    <col min="786" max="1017" width="6.85546875" style="2"/>
    <col min="1018" max="1018" width="28.5703125" style="2" customWidth="1"/>
    <col min="1019" max="1019" width="13.5703125" style="2" customWidth="1"/>
    <col min="1020" max="1020" width="11.7109375" style="2" customWidth="1"/>
    <col min="1021" max="1021" width="12" style="2" customWidth="1"/>
    <col min="1022" max="1023" width="11.42578125" style="2" customWidth="1"/>
    <col min="1024" max="1024" width="13.140625" style="2" customWidth="1"/>
    <col min="1025" max="1025" width="11.140625" style="2" customWidth="1"/>
    <col min="1026" max="1026" width="10.7109375" style="2" customWidth="1"/>
    <col min="1027" max="1027" width="9" style="2" customWidth="1"/>
    <col min="1028" max="1028" width="9.140625" style="2" customWidth="1"/>
    <col min="1029" max="1029" width="10" style="2" customWidth="1"/>
    <col min="1030" max="1030" width="1.7109375" style="2" customWidth="1"/>
    <col min="1031" max="1031" width="12.42578125" style="2" customWidth="1"/>
    <col min="1032" max="1032" width="2" style="2" customWidth="1"/>
    <col min="1033" max="1033" width="13.85546875" style="2" customWidth="1"/>
    <col min="1034" max="1034" width="3.85546875" style="2" customWidth="1"/>
    <col min="1035" max="1035" width="12.42578125" style="2" customWidth="1"/>
    <col min="1036" max="1036" width="12.5703125" style="2" customWidth="1"/>
    <col min="1037" max="1037" width="16.7109375" style="2" customWidth="1"/>
    <col min="1038" max="1040" width="6.85546875" style="2"/>
    <col min="1041" max="1041" width="10.140625" style="2" bestFit="1" customWidth="1"/>
    <col min="1042" max="1273" width="6.85546875" style="2"/>
    <col min="1274" max="1274" width="28.5703125" style="2" customWidth="1"/>
    <col min="1275" max="1275" width="13.5703125" style="2" customWidth="1"/>
    <col min="1276" max="1276" width="11.7109375" style="2" customWidth="1"/>
    <col min="1277" max="1277" width="12" style="2" customWidth="1"/>
    <col min="1278" max="1279" width="11.42578125" style="2" customWidth="1"/>
    <col min="1280" max="1280" width="13.140625" style="2" customWidth="1"/>
    <col min="1281" max="1281" width="11.140625" style="2" customWidth="1"/>
    <col min="1282" max="1282" width="10.7109375" style="2" customWidth="1"/>
    <col min="1283" max="1283" width="9" style="2" customWidth="1"/>
    <col min="1284" max="1284" width="9.140625" style="2" customWidth="1"/>
    <col min="1285" max="1285" width="10" style="2" customWidth="1"/>
    <col min="1286" max="1286" width="1.7109375" style="2" customWidth="1"/>
    <col min="1287" max="1287" width="12.42578125" style="2" customWidth="1"/>
    <col min="1288" max="1288" width="2" style="2" customWidth="1"/>
    <col min="1289" max="1289" width="13.85546875" style="2" customWidth="1"/>
    <col min="1290" max="1290" width="3.85546875" style="2" customWidth="1"/>
    <col min="1291" max="1291" width="12.42578125" style="2" customWidth="1"/>
    <col min="1292" max="1292" width="12.5703125" style="2" customWidth="1"/>
    <col min="1293" max="1293" width="16.7109375" style="2" customWidth="1"/>
    <col min="1294" max="1296" width="6.85546875" style="2"/>
    <col min="1297" max="1297" width="10.140625" style="2" bestFit="1" customWidth="1"/>
    <col min="1298" max="1529" width="6.85546875" style="2"/>
    <col min="1530" max="1530" width="28.5703125" style="2" customWidth="1"/>
    <col min="1531" max="1531" width="13.5703125" style="2" customWidth="1"/>
    <col min="1532" max="1532" width="11.7109375" style="2" customWidth="1"/>
    <col min="1533" max="1533" width="12" style="2" customWidth="1"/>
    <col min="1534" max="1535" width="11.42578125" style="2" customWidth="1"/>
    <col min="1536" max="1536" width="13.140625" style="2" customWidth="1"/>
    <col min="1537" max="1537" width="11.140625" style="2" customWidth="1"/>
    <col min="1538" max="1538" width="10.7109375" style="2" customWidth="1"/>
    <col min="1539" max="1539" width="9" style="2" customWidth="1"/>
    <col min="1540" max="1540" width="9.140625" style="2" customWidth="1"/>
    <col min="1541" max="1541" width="10" style="2" customWidth="1"/>
    <col min="1542" max="1542" width="1.7109375" style="2" customWidth="1"/>
    <col min="1543" max="1543" width="12.42578125" style="2" customWidth="1"/>
    <col min="1544" max="1544" width="2" style="2" customWidth="1"/>
    <col min="1545" max="1545" width="13.85546875" style="2" customWidth="1"/>
    <col min="1546" max="1546" width="3.85546875" style="2" customWidth="1"/>
    <col min="1547" max="1547" width="12.42578125" style="2" customWidth="1"/>
    <col min="1548" max="1548" width="12.5703125" style="2" customWidth="1"/>
    <col min="1549" max="1549" width="16.7109375" style="2" customWidth="1"/>
    <col min="1550" max="1552" width="6.85546875" style="2"/>
    <col min="1553" max="1553" width="10.140625" style="2" bestFit="1" customWidth="1"/>
    <col min="1554" max="1785" width="6.85546875" style="2"/>
    <col min="1786" max="1786" width="28.5703125" style="2" customWidth="1"/>
    <col min="1787" max="1787" width="13.5703125" style="2" customWidth="1"/>
    <col min="1788" max="1788" width="11.7109375" style="2" customWidth="1"/>
    <col min="1789" max="1789" width="12" style="2" customWidth="1"/>
    <col min="1790" max="1791" width="11.42578125" style="2" customWidth="1"/>
    <col min="1792" max="1792" width="13.140625" style="2" customWidth="1"/>
    <col min="1793" max="1793" width="11.140625" style="2" customWidth="1"/>
    <col min="1794" max="1794" width="10.7109375" style="2" customWidth="1"/>
    <col min="1795" max="1795" width="9" style="2" customWidth="1"/>
    <col min="1796" max="1796" width="9.140625" style="2" customWidth="1"/>
    <col min="1797" max="1797" width="10" style="2" customWidth="1"/>
    <col min="1798" max="1798" width="1.7109375" style="2" customWidth="1"/>
    <col min="1799" max="1799" width="12.42578125" style="2" customWidth="1"/>
    <col min="1800" max="1800" width="2" style="2" customWidth="1"/>
    <col min="1801" max="1801" width="13.85546875" style="2" customWidth="1"/>
    <col min="1802" max="1802" width="3.85546875" style="2" customWidth="1"/>
    <col min="1803" max="1803" width="12.42578125" style="2" customWidth="1"/>
    <col min="1804" max="1804" width="12.5703125" style="2" customWidth="1"/>
    <col min="1805" max="1805" width="16.7109375" style="2" customWidth="1"/>
    <col min="1806" max="1808" width="6.85546875" style="2"/>
    <col min="1809" max="1809" width="10.140625" style="2" bestFit="1" customWidth="1"/>
    <col min="1810" max="2041" width="6.85546875" style="2"/>
    <col min="2042" max="2042" width="28.5703125" style="2" customWidth="1"/>
    <col min="2043" max="2043" width="13.5703125" style="2" customWidth="1"/>
    <col min="2044" max="2044" width="11.7109375" style="2" customWidth="1"/>
    <col min="2045" max="2045" width="12" style="2" customWidth="1"/>
    <col min="2046" max="2047" width="11.42578125" style="2" customWidth="1"/>
    <col min="2048" max="2048" width="13.140625" style="2" customWidth="1"/>
    <col min="2049" max="2049" width="11.140625" style="2" customWidth="1"/>
    <col min="2050" max="2050" width="10.7109375" style="2" customWidth="1"/>
    <col min="2051" max="2051" width="9" style="2" customWidth="1"/>
    <col min="2052" max="2052" width="9.140625" style="2" customWidth="1"/>
    <col min="2053" max="2053" width="10" style="2" customWidth="1"/>
    <col min="2054" max="2054" width="1.7109375" style="2" customWidth="1"/>
    <col min="2055" max="2055" width="12.42578125" style="2" customWidth="1"/>
    <col min="2056" max="2056" width="2" style="2" customWidth="1"/>
    <col min="2057" max="2057" width="13.85546875" style="2" customWidth="1"/>
    <col min="2058" max="2058" width="3.85546875" style="2" customWidth="1"/>
    <col min="2059" max="2059" width="12.42578125" style="2" customWidth="1"/>
    <col min="2060" max="2060" width="12.5703125" style="2" customWidth="1"/>
    <col min="2061" max="2061" width="16.7109375" style="2" customWidth="1"/>
    <col min="2062" max="2064" width="6.85546875" style="2"/>
    <col min="2065" max="2065" width="10.140625" style="2" bestFit="1" customWidth="1"/>
    <col min="2066" max="2297" width="6.85546875" style="2"/>
    <col min="2298" max="2298" width="28.5703125" style="2" customWidth="1"/>
    <col min="2299" max="2299" width="13.5703125" style="2" customWidth="1"/>
    <col min="2300" max="2300" width="11.7109375" style="2" customWidth="1"/>
    <col min="2301" max="2301" width="12" style="2" customWidth="1"/>
    <col min="2302" max="2303" width="11.42578125" style="2" customWidth="1"/>
    <col min="2304" max="2304" width="13.140625" style="2" customWidth="1"/>
    <col min="2305" max="2305" width="11.140625" style="2" customWidth="1"/>
    <col min="2306" max="2306" width="10.7109375" style="2" customWidth="1"/>
    <col min="2307" max="2307" width="9" style="2" customWidth="1"/>
    <col min="2308" max="2308" width="9.140625" style="2" customWidth="1"/>
    <col min="2309" max="2309" width="10" style="2" customWidth="1"/>
    <col min="2310" max="2310" width="1.7109375" style="2" customWidth="1"/>
    <col min="2311" max="2311" width="12.42578125" style="2" customWidth="1"/>
    <col min="2312" max="2312" width="2" style="2" customWidth="1"/>
    <col min="2313" max="2313" width="13.85546875" style="2" customWidth="1"/>
    <col min="2314" max="2314" width="3.85546875" style="2" customWidth="1"/>
    <col min="2315" max="2315" width="12.42578125" style="2" customWidth="1"/>
    <col min="2316" max="2316" width="12.5703125" style="2" customWidth="1"/>
    <col min="2317" max="2317" width="16.7109375" style="2" customWidth="1"/>
    <col min="2318" max="2320" width="6.85546875" style="2"/>
    <col min="2321" max="2321" width="10.140625" style="2" bestFit="1" customWidth="1"/>
    <col min="2322" max="2553" width="6.85546875" style="2"/>
    <col min="2554" max="2554" width="28.5703125" style="2" customWidth="1"/>
    <col min="2555" max="2555" width="13.5703125" style="2" customWidth="1"/>
    <col min="2556" max="2556" width="11.7109375" style="2" customWidth="1"/>
    <col min="2557" max="2557" width="12" style="2" customWidth="1"/>
    <col min="2558" max="2559" width="11.42578125" style="2" customWidth="1"/>
    <col min="2560" max="2560" width="13.140625" style="2" customWidth="1"/>
    <col min="2561" max="2561" width="11.140625" style="2" customWidth="1"/>
    <col min="2562" max="2562" width="10.7109375" style="2" customWidth="1"/>
    <col min="2563" max="2563" width="9" style="2" customWidth="1"/>
    <col min="2564" max="2564" width="9.140625" style="2" customWidth="1"/>
    <col min="2565" max="2565" width="10" style="2" customWidth="1"/>
    <col min="2566" max="2566" width="1.7109375" style="2" customWidth="1"/>
    <col min="2567" max="2567" width="12.42578125" style="2" customWidth="1"/>
    <col min="2568" max="2568" width="2" style="2" customWidth="1"/>
    <col min="2569" max="2569" width="13.85546875" style="2" customWidth="1"/>
    <col min="2570" max="2570" width="3.85546875" style="2" customWidth="1"/>
    <col min="2571" max="2571" width="12.42578125" style="2" customWidth="1"/>
    <col min="2572" max="2572" width="12.5703125" style="2" customWidth="1"/>
    <col min="2573" max="2573" width="16.7109375" style="2" customWidth="1"/>
    <col min="2574" max="2576" width="6.85546875" style="2"/>
    <col min="2577" max="2577" width="10.140625" style="2" bestFit="1" customWidth="1"/>
    <col min="2578" max="2809" width="6.85546875" style="2"/>
    <col min="2810" max="2810" width="28.5703125" style="2" customWidth="1"/>
    <col min="2811" max="2811" width="13.5703125" style="2" customWidth="1"/>
    <col min="2812" max="2812" width="11.7109375" style="2" customWidth="1"/>
    <col min="2813" max="2813" width="12" style="2" customWidth="1"/>
    <col min="2814" max="2815" width="11.42578125" style="2" customWidth="1"/>
    <col min="2816" max="2816" width="13.140625" style="2" customWidth="1"/>
    <col min="2817" max="2817" width="11.140625" style="2" customWidth="1"/>
    <col min="2818" max="2818" width="10.7109375" style="2" customWidth="1"/>
    <col min="2819" max="2819" width="9" style="2" customWidth="1"/>
    <col min="2820" max="2820" width="9.140625" style="2" customWidth="1"/>
    <col min="2821" max="2821" width="10" style="2" customWidth="1"/>
    <col min="2822" max="2822" width="1.7109375" style="2" customWidth="1"/>
    <col min="2823" max="2823" width="12.42578125" style="2" customWidth="1"/>
    <col min="2824" max="2824" width="2" style="2" customWidth="1"/>
    <col min="2825" max="2825" width="13.85546875" style="2" customWidth="1"/>
    <col min="2826" max="2826" width="3.85546875" style="2" customWidth="1"/>
    <col min="2827" max="2827" width="12.42578125" style="2" customWidth="1"/>
    <col min="2828" max="2828" width="12.5703125" style="2" customWidth="1"/>
    <col min="2829" max="2829" width="16.7109375" style="2" customWidth="1"/>
    <col min="2830" max="2832" width="6.85546875" style="2"/>
    <col min="2833" max="2833" width="10.140625" style="2" bestFit="1" customWidth="1"/>
    <col min="2834" max="3065" width="6.85546875" style="2"/>
    <col min="3066" max="3066" width="28.5703125" style="2" customWidth="1"/>
    <col min="3067" max="3067" width="13.5703125" style="2" customWidth="1"/>
    <col min="3068" max="3068" width="11.7109375" style="2" customWidth="1"/>
    <col min="3069" max="3069" width="12" style="2" customWidth="1"/>
    <col min="3070" max="3071" width="11.42578125" style="2" customWidth="1"/>
    <col min="3072" max="3072" width="13.140625" style="2" customWidth="1"/>
    <col min="3073" max="3073" width="11.140625" style="2" customWidth="1"/>
    <col min="3074" max="3074" width="10.7109375" style="2" customWidth="1"/>
    <col min="3075" max="3075" width="9" style="2" customWidth="1"/>
    <col min="3076" max="3076" width="9.140625" style="2" customWidth="1"/>
    <col min="3077" max="3077" width="10" style="2" customWidth="1"/>
    <col min="3078" max="3078" width="1.7109375" style="2" customWidth="1"/>
    <col min="3079" max="3079" width="12.42578125" style="2" customWidth="1"/>
    <col min="3080" max="3080" width="2" style="2" customWidth="1"/>
    <col min="3081" max="3081" width="13.85546875" style="2" customWidth="1"/>
    <col min="3082" max="3082" width="3.85546875" style="2" customWidth="1"/>
    <col min="3083" max="3083" width="12.42578125" style="2" customWidth="1"/>
    <col min="3084" max="3084" width="12.5703125" style="2" customWidth="1"/>
    <col min="3085" max="3085" width="16.7109375" style="2" customWidth="1"/>
    <col min="3086" max="3088" width="6.85546875" style="2"/>
    <col min="3089" max="3089" width="10.140625" style="2" bestFit="1" customWidth="1"/>
    <col min="3090" max="3321" width="6.85546875" style="2"/>
    <col min="3322" max="3322" width="28.5703125" style="2" customWidth="1"/>
    <col min="3323" max="3323" width="13.5703125" style="2" customWidth="1"/>
    <col min="3324" max="3324" width="11.7109375" style="2" customWidth="1"/>
    <col min="3325" max="3325" width="12" style="2" customWidth="1"/>
    <col min="3326" max="3327" width="11.42578125" style="2" customWidth="1"/>
    <col min="3328" max="3328" width="13.140625" style="2" customWidth="1"/>
    <col min="3329" max="3329" width="11.140625" style="2" customWidth="1"/>
    <col min="3330" max="3330" width="10.7109375" style="2" customWidth="1"/>
    <col min="3331" max="3331" width="9" style="2" customWidth="1"/>
    <col min="3332" max="3332" width="9.140625" style="2" customWidth="1"/>
    <col min="3333" max="3333" width="10" style="2" customWidth="1"/>
    <col min="3334" max="3334" width="1.7109375" style="2" customWidth="1"/>
    <col min="3335" max="3335" width="12.42578125" style="2" customWidth="1"/>
    <col min="3336" max="3336" width="2" style="2" customWidth="1"/>
    <col min="3337" max="3337" width="13.85546875" style="2" customWidth="1"/>
    <col min="3338" max="3338" width="3.85546875" style="2" customWidth="1"/>
    <col min="3339" max="3339" width="12.42578125" style="2" customWidth="1"/>
    <col min="3340" max="3340" width="12.5703125" style="2" customWidth="1"/>
    <col min="3341" max="3341" width="16.7109375" style="2" customWidth="1"/>
    <col min="3342" max="3344" width="6.85546875" style="2"/>
    <col min="3345" max="3345" width="10.140625" style="2" bestFit="1" customWidth="1"/>
    <col min="3346" max="3577" width="6.85546875" style="2"/>
    <col min="3578" max="3578" width="28.5703125" style="2" customWidth="1"/>
    <col min="3579" max="3579" width="13.5703125" style="2" customWidth="1"/>
    <col min="3580" max="3580" width="11.7109375" style="2" customWidth="1"/>
    <col min="3581" max="3581" width="12" style="2" customWidth="1"/>
    <col min="3582" max="3583" width="11.42578125" style="2" customWidth="1"/>
    <col min="3584" max="3584" width="13.140625" style="2" customWidth="1"/>
    <col min="3585" max="3585" width="11.140625" style="2" customWidth="1"/>
    <col min="3586" max="3586" width="10.7109375" style="2" customWidth="1"/>
    <col min="3587" max="3587" width="9" style="2" customWidth="1"/>
    <col min="3588" max="3588" width="9.140625" style="2" customWidth="1"/>
    <col min="3589" max="3589" width="10" style="2" customWidth="1"/>
    <col min="3590" max="3590" width="1.7109375" style="2" customWidth="1"/>
    <col min="3591" max="3591" width="12.42578125" style="2" customWidth="1"/>
    <col min="3592" max="3592" width="2" style="2" customWidth="1"/>
    <col min="3593" max="3593" width="13.85546875" style="2" customWidth="1"/>
    <col min="3594" max="3594" width="3.85546875" style="2" customWidth="1"/>
    <col min="3595" max="3595" width="12.42578125" style="2" customWidth="1"/>
    <col min="3596" max="3596" width="12.5703125" style="2" customWidth="1"/>
    <col min="3597" max="3597" width="16.7109375" style="2" customWidth="1"/>
    <col min="3598" max="3600" width="6.85546875" style="2"/>
    <col min="3601" max="3601" width="10.140625" style="2" bestFit="1" customWidth="1"/>
    <col min="3602" max="3833" width="6.85546875" style="2"/>
    <col min="3834" max="3834" width="28.5703125" style="2" customWidth="1"/>
    <col min="3835" max="3835" width="13.5703125" style="2" customWidth="1"/>
    <col min="3836" max="3836" width="11.7109375" style="2" customWidth="1"/>
    <col min="3837" max="3837" width="12" style="2" customWidth="1"/>
    <col min="3838" max="3839" width="11.42578125" style="2" customWidth="1"/>
    <col min="3840" max="3840" width="13.140625" style="2" customWidth="1"/>
    <col min="3841" max="3841" width="11.140625" style="2" customWidth="1"/>
    <col min="3842" max="3842" width="10.7109375" style="2" customWidth="1"/>
    <col min="3843" max="3843" width="9" style="2" customWidth="1"/>
    <col min="3844" max="3844" width="9.140625" style="2" customWidth="1"/>
    <col min="3845" max="3845" width="10" style="2" customWidth="1"/>
    <col min="3846" max="3846" width="1.7109375" style="2" customWidth="1"/>
    <col min="3847" max="3847" width="12.42578125" style="2" customWidth="1"/>
    <col min="3848" max="3848" width="2" style="2" customWidth="1"/>
    <col min="3849" max="3849" width="13.85546875" style="2" customWidth="1"/>
    <col min="3850" max="3850" width="3.85546875" style="2" customWidth="1"/>
    <col min="3851" max="3851" width="12.42578125" style="2" customWidth="1"/>
    <col min="3852" max="3852" width="12.5703125" style="2" customWidth="1"/>
    <col min="3853" max="3853" width="16.7109375" style="2" customWidth="1"/>
    <col min="3854" max="3856" width="6.85546875" style="2"/>
    <col min="3857" max="3857" width="10.140625" style="2" bestFit="1" customWidth="1"/>
    <col min="3858" max="4089" width="6.85546875" style="2"/>
    <col min="4090" max="4090" width="28.5703125" style="2" customWidth="1"/>
    <col min="4091" max="4091" width="13.5703125" style="2" customWidth="1"/>
    <col min="4092" max="4092" width="11.7109375" style="2" customWidth="1"/>
    <col min="4093" max="4093" width="12" style="2" customWidth="1"/>
    <col min="4094" max="4095" width="11.42578125" style="2" customWidth="1"/>
    <col min="4096" max="4096" width="13.140625" style="2" customWidth="1"/>
    <col min="4097" max="4097" width="11.140625" style="2" customWidth="1"/>
    <col min="4098" max="4098" width="10.7109375" style="2" customWidth="1"/>
    <col min="4099" max="4099" width="9" style="2" customWidth="1"/>
    <col min="4100" max="4100" width="9.140625" style="2" customWidth="1"/>
    <col min="4101" max="4101" width="10" style="2" customWidth="1"/>
    <col min="4102" max="4102" width="1.7109375" style="2" customWidth="1"/>
    <col min="4103" max="4103" width="12.42578125" style="2" customWidth="1"/>
    <col min="4104" max="4104" width="2" style="2" customWidth="1"/>
    <col min="4105" max="4105" width="13.85546875" style="2" customWidth="1"/>
    <col min="4106" max="4106" width="3.85546875" style="2" customWidth="1"/>
    <col min="4107" max="4107" width="12.42578125" style="2" customWidth="1"/>
    <col min="4108" max="4108" width="12.5703125" style="2" customWidth="1"/>
    <col min="4109" max="4109" width="16.7109375" style="2" customWidth="1"/>
    <col min="4110" max="4112" width="6.85546875" style="2"/>
    <col min="4113" max="4113" width="10.140625" style="2" bestFit="1" customWidth="1"/>
    <col min="4114" max="4345" width="6.85546875" style="2"/>
    <col min="4346" max="4346" width="28.5703125" style="2" customWidth="1"/>
    <col min="4347" max="4347" width="13.5703125" style="2" customWidth="1"/>
    <col min="4348" max="4348" width="11.7109375" style="2" customWidth="1"/>
    <col min="4349" max="4349" width="12" style="2" customWidth="1"/>
    <col min="4350" max="4351" width="11.42578125" style="2" customWidth="1"/>
    <col min="4352" max="4352" width="13.140625" style="2" customWidth="1"/>
    <col min="4353" max="4353" width="11.140625" style="2" customWidth="1"/>
    <col min="4354" max="4354" width="10.7109375" style="2" customWidth="1"/>
    <col min="4355" max="4355" width="9" style="2" customWidth="1"/>
    <col min="4356" max="4356" width="9.140625" style="2" customWidth="1"/>
    <col min="4357" max="4357" width="10" style="2" customWidth="1"/>
    <col min="4358" max="4358" width="1.7109375" style="2" customWidth="1"/>
    <col min="4359" max="4359" width="12.42578125" style="2" customWidth="1"/>
    <col min="4360" max="4360" width="2" style="2" customWidth="1"/>
    <col min="4361" max="4361" width="13.85546875" style="2" customWidth="1"/>
    <col min="4362" max="4362" width="3.85546875" style="2" customWidth="1"/>
    <col min="4363" max="4363" width="12.42578125" style="2" customWidth="1"/>
    <col min="4364" max="4364" width="12.5703125" style="2" customWidth="1"/>
    <col min="4365" max="4365" width="16.7109375" style="2" customWidth="1"/>
    <col min="4366" max="4368" width="6.85546875" style="2"/>
    <col min="4369" max="4369" width="10.140625" style="2" bestFit="1" customWidth="1"/>
    <col min="4370" max="4601" width="6.85546875" style="2"/>
    <col min="4602" max="4602" width="28.5703125" style="2" customWidth="1"/>
    <col min="4603" max="4603" width="13.5703125" style="2" customWidth="1"/>
    <col min="4604" max="4604" width="11.7109375" style="2" customWidth="1"/>
    <col min="4605" max="4605" width="12" style="2" customWidth="1"/>
    <col min="4606" max="4607" width="11.42578125" style="2" customWidth="1"/>
    <col min="4608" max="4608" width="13.140625" style="2" customWidth="1"/>
    <col min="4609" max="4609" width="11.140625" style="2" customWidth="1"/>
    <col min="4610" max="4610" width="10.7109375" style="2" customWidth="1"/>
    <col min="4611" max="4611" width="9" style="2" customWidth="1"/>
    <col min="4612" max="4612" width="9.140625" style="2" customWidth="1"/>
    <col min="4613" max="4613" width="10" style="2" customWidth="1"/>
    <col min="4614" max="4614" width="1.7109375" style="2" customWidth="1"/>
    <col min="4615" max="4615" width="12.42578125" style="2" customWidth="1"/>
    <col min="4616" max="4616" width="2" style="2" customWidth="1"/>
    <col min="4617" max="4617" width="13.85546875" style="2" customWidth="1"/>
    <col min="4618" max="4618" width="3.85546875" style="2" customWidth="1"/>
    <col min="4619" max="4619" width="12.42578125" style="2" customWidth="1"/>
    <col min="4620" max="4620" width="12.5703125" style="2" customWidth="1"/>
    <col min="4621" max="4621" width="16.7109375" style="2" customWidth="1"/>
    <col min="4622" max="4624" width="6.85546875" style="2"/>
    <col min="4625" max="4625" width="10.140625" style="2" bestFit="1" customWidth="1"/>
    <col min="4626" max="4857" width="6.85546875" style="2"/>
    <col min="4858" max="4858" width="28.5703125" style="2" customWidth="1"/>
    <col min="4859" max="4859" width="13.5703125" style="2" customWidth="1"/>
    <col min="4860" max="4860" width="11.7109375" style="2" customWidth="1"/>
    <col min="4861" max="4861" width="12" style="2" customWidth="1"/>
    <col min="4862" max="4863" width="11.42578125" style="2" customWidth="1"/>
    <col min="4864" max="4864" width="13.140625" style="2" customWidth="1"/>
    <col min="4865" max="4865" width="11.140625" style="2" customWidth="1"/>
    <col min="4866" max="4866" width="10.7109375" style="2" customWidth="1"/>
    <col min="4867" max="4867" width="9" style="2" customWidth="1"/>
    <col min="4868" max="4868" width="9.140625" style="2" customWidth="1"/>
    <col min="4869" max="4869" width="10" style="2" customWidth="1"/>
    <col min="4870" max="4870" width="1.7109375" style="2" customWidth="1"/>
    <col min="4871" max="4871" width="12.42578125" style="2" customWidth="1"/>
    <col min="4872" max="4872" width="2" style="2" customWidth="1"/>
    <col min="4873" max="4873" width="13.85546875" style="2" customWidth="1"/>
    <col min="4874" max="4874" width="3.85546875" style="2" customWidth="1"/>
    <col min="4875" max="4875" width="12.42578125" style="2" customWidth="1"/>
    <col min="4876" max="4876" width="12.5703125" style="2" customWidth="1"/>
    <col min="4877" max="4877" width="16.7109375" style="2" customWidth="1"/>
    <col min="4878" max="4880" width="6.85546875" style="2"/>
    <col min="4881" max="4881" width="10.140625" style="2" bestFit="1" customWidth="1"/>
    <col min="4882" max="5113" width="6.85546875" style="2"/>
    <col min="5114" max="5114" width="28.5703125" style="2" customWidth="1"/>
    <col min="5115" max="5115" width="13.5703125" style="2" customWidth="1"/>
    <col min="5116" max="5116" width="11.7109375" style="2" customWidth="1"/>
    <col min="5117" max="5117" width="12" style="2" customWidth="1"/>
    <col min="5118" max="5119" width="11.42578125" style="2" customWidth="1"/>
    <col min="5120" max="5120" width="13.140625" style="2" customWidth="1"/>
    <col min="5121" max="5121" width="11.140625" style="2" customWidth="1"/>
    <col min="5122" max="5122" width="10.7109375" style="2" customWidth="1"/>
    <col min="5123" max="5123" width="9" style="2" customWidth="1"/>
    <col min="5124" max="5124" width="9.140625" style="2" customWidth="1"/>
    <col min="5125" max="5125" width="10" style="2" customWidth="1"/>
    <col min="5126" max="5126" width="1.7109375" style="2" customWidth="1"/>
    <col min="5127" max="5127" width="12.42578125" style="2" customWidth="1"/>
    <col min="5128" max="5128" width="2" style="2" customWidth="1"/>
    <col min="5129" max="5129" width="13.85546875" style="2" customWidth="1"/>
    <col min="5130" max="5130" width="3.85546875" style="2" customWidth="1"/>
    <col min="5131" max="5131" width="12.42578125" style="2" customWidth="1"/>
    <col min="5132" max="5132" width="12.5703125" style="2" customWidth="1"/>
    <col min="5133" max="5133" width="16.7109375" style="2" customWidth="1"/>
    <col min="5134" max="5136" width="6.85546875" style="2"/>
    <col min="5137" max="5137" width="10.140625" style="2" bestFit="1" customWidth="1"/>
    <col min="5138" max="5369" width="6.85546875" style="2"/>
    <col min="5370" max="5370" width="28.5703125" style="2" customWidth="1"/>
    <col min="5371" max="5371" width="13.5703125" style="2" customWidth="1"/>
    <col min="5372" max="5372" width="11.7109375" style="2" customWidth="1"/>
    <col min="5373" max="5373" width="12" style="2" customWidth="1"/>
    <col min="5374" max="5375" width="11.42578125" style="2" customWidth="1"/>
    <col min="5376" max="5376" width="13.140625" style="2" customWidth="1"/>
    <col min="5377" max="5377" width="11.140625" style="2" customWidth="1"/>
    <col min="5378" max="5378" width="10.7109375" style="2" customWidth="1"/>
    <col min="5379" max="5379" width="9" style="2" customWidth="1"/>
    <col min="5380" max="5380" width="9.140625" style="2" customWidth="1"/>
    <col min="5381" max="5381" width="10" style="2" customWidth="1"/>
    <col min="5382" max="5382" width="1.7109375" style="2" customWidth="1"/>
    <col min="5383" max="5383" width="12.42578125" style="2" customWidth="1"/>
    <col min="5384" max="5384" width="2" style="2" customWidth="1"/>
    <col min="5385" max="5385" width="13.85546875" style="2" customWidth="1"/>
    <col min="5386" max="5386" width="3.85546875" style="2" customWidth="1"/>
    <col min="5387" max="5387" width="12.42578125" style="2" customWidth="1"/>
    <col min="5388" max="5388" width="12.5703125" style="2" customWidth="1"/>
    <col min="5389" max="5389" width="16.7109375" style="2" customWidth="1"/>
    <col min="5390" max="5392" width="6.85546875" style="2"/>
    <col min="5393" max="5393" width="10.140625" style="2" bestFit="1" customWidth="1"/>
    <col min="5394" max="5625" width="6.85546875" style="2"/>
    <col min="5626" max="5626" width="28.5703125" style="2" customWidth="1"/>
    <col min="5627" max="5627" width="13.5703125" style="2" customWidth="1"/>
    <col min="5628" max="5628" width="11.7109375" style="2" customWidth="1"/>
    <col min="5629" max="5629" width="12" style="2" customWidth="1"/>
    <col min="5630" max="5631" width="11.42578125" style="2" customWidth="1"/>
    <col min="5632" max="5632" width="13.140625" style="2" customWidth="1"/>
    <col min="5633" max="5633" width="11.140625" style="2" customWidth="1"/>
    <col min="5634" max="5634" width="10.7109375" style="2" customWidth="1"/>
    <col min="5635" max="5635" width="9" style="2" customWidth="1"/>
    <col min="5636" max="5636" width="9.140625" style="2" customWidth="1"/>
    <col min="5637" max="5637" width="10" style="2" customWidth="1"/>
    <col min="5638" max="5638" width="1.7109375" style="2" customWidth="1"/>
    <col min="5639" max="5639" width="12.42578125" style="2" customWidth="1"/>
    <col min="5640" max="5640" width="2" style="2" customWidth="1"/>
    <col min="5641" max="5641" width="13.85546875" style="2" customWidth="1"/>
    <col min="5642" max="5642" width="3.85546875" style="2" customWidth="1"/>
    <col min="5643" max="5643" width="12.42578125" style="2" customWidth="1"/>
    <col min="5644" max="5644" width="12.5703125" style="2" customWidth="1"/>
    <col min="5645" max="5645" width="16.7109375" style="2" customWidth="1"/>
    <col min="5646" max="5648" width="6.85546875" style="2"/>
    <col min="5649" max="5649" width="10.140625" style="2" bestFit="1" customWidth="1"/>
    <col min="5650" max="5881" width="6.85546875" style="2"/>
    <col min="5882" max="5882" width="28.5703125" style="2" customWidth="1"/>
    <col min="5883" max="5883" width="13.5703125" style="2" customWidth="1"/>
    <col min="5884" max="5884" width="11.7109375" style="2" customWidth="1"/>
    <col min="5885" max="5885" width="12" style="2" customWidth="1"/>
    <col min="5886" max="5887" width="11.42578125" style="2" customWidth="1"/>
    <col min="5888" max="5888" width="13.140625" style="2" customWidth="1"/>
    <col min="5889" max="5889" width="11.140625" style="2" customWidth="1"/>
    <col min="5890" max="5890" width="10.7109375" style="2" customWidth="1"/>
    <col min="5891" max="5891" width="9" style="2" customWidth="1"/>
    <col min="5892" max="5892" width="9.140625" style="2" customWidth="1"/>
    <col min="5893" max="5893" width="10" style="2" customWidth="1"/>
    <col min="5894" max="5894" width="1.7109375" style="2" customWidth="1"/>
    <col min="5895" max="5895" width="12.42578125" style="2" customWidth="1"/>
    <col min="5896" max="5896" width="2" style="2" customWidth="1"/>
    <col min="5897" max="5897" width="13.85546875" style="2" customWidth="1"/>
    <col min="5898" max="5898" width="3.85546875" style="2" customWidth="1"/>
    <col min="5899" max="5899" width="12.42578125" style="2" customWidth="1"/>
    <col min="5900" max="5900" width="12.5703125" style="2" customWidth="1"/>
    <col min="5901" max="5901" width="16.7109375" style="2" customWidth="1"/>
    <col min="5902" max="5904" width="6.85546875" style="2"/>
    <col min="5905" max="5905" width="10.140625" style="2" bestFit="1" customWidth="1"/>
    <col min="5906" max="6137" width="6.85546875" style="2"/>
    <col min="6138" max="6138" width="28.5703125" style="2" customWidth="1"/>
    <col min="6139" max="6139" width="13.5703125" style="2" customWidth="1"/>
    <col min="6140" max="6140" width="11.7109375" style="2" customWidth="1"/>
    <col min="6141" max="6141" width="12" style="2" customWidth="1"/>
    <col min="6142" max="6143" width="11.42578125" style="2" customWidth="1"/>
    <col min="6144" max="6144" width="13.140625" style="2" customWidth="1"/>
    <col min="6145" max="6145" width="11.140625" style="2" customWidth="1"/>
    <col min="6146" max="6146" width="10.7109375" style="2" customWidth="1"/>
    <col min="6147" max="6147" width="9" style="2" customWidth="1"/>
    <col min="6148" max="6148" width="9.140625" style="2" customWidth="1"/>
    <col min="6149" max="6149" width="10" style="2" customWidth="1"/>
    <col min="6150" max="6150" width="1.7109375" style="2" customWidth="1"/>
    <col min="6151" max="6151" width="12.42578125" style="2" customWidth="1"/>
    <col min="6152" max="6152" width="2" style="2" customWidth="1"/>
    <col min="6153" max="6153" width="13.85546875" style="2" customWidth="1"/>
    <col min="6154" max="6154" width="3.85546875" style="2" customWidth="1"/>
    <col min="6155" max="6155" width="12.42578125" style="2" customWidth="1"/>
    <col min="6156" max="6156" width="12.5703125" style="2" customWidth="1"/>
    <col min="6157" max="6157" width="16.7109375" style="2" customWidth="1"/>
    <col min="6158" max="6160" width="6.85546875" style="2"/>
    <col min="6161" max="6161" width="10.140625" style="2" bestFit="1" customWidth="1"/>
    <col min="6162" max="6393" width="6.85546875" style="2"/>
    <col min="6394" max="6394" width="28.5703125" style="2" customWidth="1"/>
    <col min="6395" max="6395" width="13.5703125" style="2" customWidth="1"/>
    <col min="6396" max="6396" width="11.7109375" style="2" customWidth="1"/>
    <col min="6397" max="6397" width="12" style="2" customWidth="1"/>
    <col min="6398" max="6399" width="11.42578125" style="2" customWidth="1"/>
    <col min="6400" max="6400" width="13.140625" style="2" customWidth="1"/>
    <col min="6401" max="6401" width="11.140625" style="2" customWidth="1"/>
    <col min="6402" max="6402" width="10.7109375" style="2" customWidth="1"/>
    <col min="6403" max="6403" width="9" style="2" customWidth="1"/>
    <col min="6404" max="6404" width="9.140625" style="2" customWidth="1"/>
    <col min="6405" max="6405" width="10" style="2" customWidth="1"/>
    <col min="6406" max="6406" width="1.7109375" style="2" customWidth="1"/>
    <col min="6407" max="6407" width="12.42578125" style="2" customWidth="1"/>
    <col min="6408" max="6408" width="2" style="2" customWidth="1"/>
    <col min="6409" max="6409" width="13.85546875" style="2" customWidth="1"/>
    <col min="6410" max="6410" width="3.85546875" style="2" customWidth="1"/>
    <col min="6411" max="6411" width="12.42578125" style="2" customWidth="1"/>
    <col min="6412" max="6412" width="12.5703125" style="2" customWidth="1"/>
    <col min="6413" max="6413" width="16.7109375" style="2" customWidth="1"/>
    <col min="6414" max="6416" width="6.85546875" style="2"/>
    <col min="6417" max="6417" width="10.140625" style="2" bestFit="1" customWidth="1"/>
    <col min="6418" max="6649" width="6.85546875" style="2"/>
    <col min="6650" max="6650" width="28.5703125" style="2" customWidth="1"/>
    <col min="6651" max="6651" width="13.5703125" style="2" customWidth="1"/>
    <col min="6652" max="6652" width="11.7109375" style="2" customWidth="1"/>
    <col min="6653" max="6653" width="12" style="2" customWidth="1"/>
    <col min="6654" max="6655" width="11.42578125" style="2" customWidth="1"/>
    <col min="6656" max="6656" width="13.140625" style="2" customWidth="1"/>
    <col min="6657" max="6657" width="11.140625" style="2" customWidth="1"/>
    <col min="6658" max="6658" width="10.7109375" style="2" customWidth="1"/>
    <col min="6659" max="6659" width="9" style="2" customWidth="1"/>
    <col min="6660" max="6660" width="9.140625" style="2" customWidth="1"/>
    <col min="6661" max="6661" width="10" style="2" customWidth="1"/>
    <col min="6662" max="6662" width="1.7109375" style="2" customWidth="1"/>
    <col min="6663" max="6663" width="12.42578125" style="2" customWidth="1"/>
    <col min="6664" max="6664" width="2" style="2" customWidth="1"/>
    <col min="6665" max="6665" width="13.85546875" style="2" customWidth="1"/>
    <col min="6666" max="6666" width="3.85546875" style="2" customWidth="1"/>
    <col min="6667" max="6667" width="12.42578125" style="2" customWidth="1"/>
    <col min="6668" max="6668" width="12.5703125" style="2" customWidth="1"/>
    <col min="6669" max="6669" width="16.7109375" style="2" customWidth="1"/>
    <col min="6670" max="6672" width="6.85546875" style="2"/>
    <col min="6673" max="6673" width="10.140625" style="2" bestFit="1" customWidth="1"/>
    <col min="6674" max="6905" width="6.85546875" style="2"/>
    <col min="6906" max="6906" width="28.5703125" style="2" customWidth="1"/>
    <col min="6907" max="6907" width="13.5703125" style="2" customWidth="1"/>
    <col min="6908" max="6908" width="11.7109375" style="2" customWidth="1"/>
    <col min="6909" max="6909" width="12" style="2" customWidth="1"/>
    <col min="6910" max="6911" width="11.42578125" style="2" customWidth="1"/>
    <col min="6912" max="6912" width="13.140625" style="2" customWidth="1"/>
    <col min="6913" max="6913" width="11.140625" style="2" customWidth="1"/>
    <col min="6914" max="6914" width="10.7109375" style="2" customWidth="1"/>
    <col min="6915" max="6915" width="9" style="2" customWidth="1"/>
    <col min="6916" max="6916" width="9.140625" style="2" customWidth="1"/>
    <col min="6917" max="6917" width="10" style="2" customWidth="1"/>
    <col min="6918" max="6918" width="1.7109375" style="2" customWidth="1"/>
    <col min="6919" max="6919" width="12.42578125" style="2" customWidth="1"/>
    <col min="6920" max="6920" width="2" style="2" customWidth="1"/>
    <col min="6921" max="6921" width="13.85546875" style="2" customWidth="1"/>
    <col min="6922" max="6922" width="3.85546875" style="2" customWidth="1"/>
    <col min="6923" max="6923" width="12.42578125" style="2" customWidth="1"/>
    <col min="6924" max="6924" width="12.5703125" style="2" customWidth="1"/>
    <col min="6925" max="6925" width="16.7109375" style="2" customWidth="1"/>
    <col min="6926" max="6928" width="6.85546875" style="2"/>
    <col min="6929" max="6929" width="10.140625" style="2" bestFit="1" customWidth="1"/>
    <col min="6930" max="7161" width="6.85546875" style="2"/>
    <col min="7162" max="7162" width="28.5703125" style="2" customWidth="1"/>
    <col min="7163" max="7163" width="13.5703125" style="2" customWidth="1"/>
    <col min="7164" max="7164" width="11.7109375" style="2" customWidth="1"/>
    <col min="7165" max="7165" width="12" style="2" customWidth="1"/>
    <col min="7166" max="7167" width="11.42578125" style="2" customWidth="1"/>
    <col min="7168" max="7168" width="13.140625" style="2" customWidth="1"/>
    <col min="7169" max="7169" width="11.140625" style="2" customWidth="1"/>
    <col min="7170" max="7170" width="10.7109375" style="2" customWidth="1"/>
    <col min="7171" max="7171" width="9" style="2" customWidth="1"/>
    <col min="7172" max="7172" width="9.140625" style="2" customWidth="1"/>
    <col min="7173" max="7173" width="10" style="2" customWidth="1"/>
    <col min="7174" max="7174" width="1.7109375" style="2" customWidth="1"/>
    <col min="7175" max="7175" width="12.42578125" style="2" customWidth="1"/>
    <col min="7176" max="7176" width="2" style="2" customWidth="1"/>
    <col min="7177" max="7177" width="13.85546875" style="2" customWidth="1"/>
    <col min="7178" max="7178" width="3.85546875" style="2" customWidth="1"/>
    <col min="7179" max="7179" width="12.42578125" style="2" customWidth="1"/>
    <col min="7180" max="7180" width="12.5703125" style="2" customWidth="1"/>
    <col min="7181" max="7181" width="16.7109375" style="2" customWidth="1"/>
    <col min="7182" max="7184" width="6.85546875" style="2"/>
    <col min="7185" max="7185" width="10.140625" style="2" bestFit="1" customWidth="1"/>
    <col min="7186" max="7417" width="6.85546875" style="2"/>
    <col min="7418" max="7418" width="28.5703125" style="2" customWidth="1"/>
    <col min="7419" max="7419" width="13.5703125" style="2" customWidth="1"/>
    <col min="7420" max="7420" width="11.7109375" style="2" customWidth="1"/>
    <col min="7421" max="7421" width="12" style="2" customWidth="1"/>
    <col min="7422" max="7423" width="11.42578125" style="2" customWidth="1"/>
    <col min="7424" max="7424" width="13.140625" style="2" customWidth="1"/>
    <col min="7425" max="7425" width="11.140625" style="2" customWidth="1"/>
    <col min="7426" max="7426" width="10.7109375" style="2" customWidth="1"/>
    <col min="7427" max="7427" width="9" style="2" customWidth="1"/>
    <col min="7428" max="7428" width="9.140625" style="2" customWidth="1"/>
    <col min="7429" max="7429" width="10" style="2" customWidth="1"/>
    <col min="7430" max="7430" width="1.7109375" style="2" customWidth="1"/>
    <col min="7431" max="7431" width="12.42578125" style="2" customWidth="1"/>
    <col min="7432" max="7432" width="2" style="2" customWidth="1"/>
    <col min="7433" max="7433" width="13.85546875" style="2" customWidth="1"/>
    <col min="7434" max="7434" width="3.85546875" style="2" customWidth="1"/>
    <col min="7435" max="7435" width="12.42578125" style="2" customWidth="1"/>
    <col min="7436" max="7436" width="12.5703125" style="2" customWidth="1"/>
    <col min="7437" max="7437" width="16.7109375" style="2" customWidth="1"/>
    <col min="7438" max="7440" width="6.85546875" style="2"/>
    <col min="7441" max="7441" width="10.140625" style="2" bestFit="1" customWidth="1"/>
    <col min="7442" max="7673" width="6.85546875" style="2"/>
    <col min="7674" max="7674" width="28.5703125" style="2" customWidth="1"/>
    <col min="7675" max="7675" width="13.5703125" style="2" customWidth="1"/>
    <col min="7676" max="7676" width="11.7109375" style="2" customWidth="1"/>
    <col min="7677" max="7677" width="12" style="2" customWidth="1"/>
    <col min="7678" max="7679" width="11.42578125" style="2" customWidth="1"/>
    <col min="7680" max="7680" width="13.140625" style="2" customWidth="1"/>
    <col min="7681" max="7681" width="11.140625" style="2" customWidth="1"/>
    <col min="7682" max="7682" width="10.7109375" style="2" customWidth="1"/>
    <col min="7683" max="7683" width="9" style="2" customWidth="1"/>
    <col min="7684" max="7684" width="9.140625" style="2" customWidth="1"/>
    <col min="7685" max="7685" width="10" style="2" customWidth="1"/>
    <col min="7686" max="7686" width="1.7109375" style="2" customWidth="1"/>
    <col min="7687" max="7687" width="12.42578125" style="2" customWidth="1"/>
    <col min="7688" max="7688" width="2" style="2" customWidth="1"/>
    <col min="7689" max="7689" width="13.85546875" style="2" customWidth="1"/>
    <col min="7690" max="7690" width="3.85546875" style="2" customWidth="1"/>
    <col min="7691" max="7691" width="12.42578125" style="2" customWidth="1"/>
    <col min="7692" max="7692" width="12.5703125" style="2" customWidth="1"/>
    <col min="7693" max="7693" width="16.7109375" style="2" customWidth="1"/>
    <col min="7694" max="7696" width="6.85546875" style="2"/>
    <col min="7697" max="7697" width="10.140625" style="2" bestFit="1" customWidth="1"/>
    <col min="7698" max="7929" width="6.85546875" style="2"/>
    <col min="7930" max="7930" width="28.5703125" style="2" customWidth="1"/>
    <col min="7931" max="7931" width="13.5703125" style="2" customWidth="1"/>
    <col min="7932" max="7932" width="11.7109375" style="2" customWidth="1"/>
    <col min="7933" max="7933" width="12" style="2" customWidth="1"/>
    <col min="7934" max="7935" width="11.42578125" style="2" customWidth="1"/>
    <col min="7936" max="7936" width="13.140625" style="2" customWidth="1"/>
    <col min="7937" max="7937" width="11.140625" style="2" customWidth="1"/>
    <col min="7938" max="7938" width="10.7109375" style="2" customWidth="1"/>
    <col min="7939" max="7939" width="9" style="2" customWidth="1"/>
    <col min="7940" max="7940" width="9.140625" style="2" customWidth="1"/>
    <col min="7941" max="7941" width="10" style="2" customWidth="1"/>
    <col min="7942" max="7942" width="1.7109375" style="2" customWidth="1"/>
    <col min="7943" max="7943" width="12.42578125" style="2" customWidth="1"/>
    <col min="7944" max="7944" width="2" style="2" customWidth="1"/>
    <col min="7945" max="7945" width="13.85546875" style="2" customWidth="1"/>
    <col min="7946" max="7946" width="3.85546875" style="2" customWidth="1"/>
    <col min="7947" max="7947" width="12.42578125" style="2" customWidth="1"/>
    <col min="7948" max="7948" width="12.5703125" style="2" customWidth="1"/>
    <col min="7949" max="7949" width="16.7109375" style="2" customWidth="1"/>
    <col min="7950" max="7952" width="6.85546875" style="2"/>
    <col min="7953" max="7953" width="10.140625" style="2" bestFit="1" customWidth="1"/>
    <col min="7954" max="8185" width="6.85546875" style="2"/>
    <col min="8186" max="8186" width="28.5703125" style="2" customWidth="1"/>
    <col min="8187" max="8187" width="13.5703125" style="2" customWidth="1"/>
    <col min="8188" max="8188" width="11.7109375" style="2" customWidth="1"/>
    <col min="8189" max="8189" width="12" style="2" customWidth="1"/>
    <col min="8190" max="8191" width="11.42578125" style="2" customWidth="1"/>
    <col min="8192" max="8192" width="13.140625" style="2" customWidth="1"/>
    <col min="8193" max="8193" width="11.140625" style="2" customWidth="1"/>
    <col min="8194" max="8194" width="10.7109375" style="2" customWidth="1"/>
    <col min="8195" max="8195" width="9" style="2" customWidth="1"/>
    <col min="8196" max="8196" width="9.140625" style="2" customWidth="1"/>
    <col min="8197" max="8197" width="10" style="2" customWidth="1"/>
    <col min="8198" max="8198" width="1.7109375" style="2" customWidth="1"/>
    <col min="8199" max="8199" width="12.42578125" style="2" customWidth="1"/>
    <col min="8200" max="8200" width="2" style="2" customWidth="1"/>
    <col min="8201" max="8201" width="13.85546875" style="2" customWidth="1"/>
    <col min="8202" max="8202" width="3.85546875" style="2" customWidth="1"/>
    <col min="8203" max="8203" width="12.42578125" style="2" customWidth="1"/>
    <col min="8204" max="8204" width="12.5703125" style="2" customWidth="1"/>
    <col min="8205" max="8205" width="16.7109375" style="2" customWidth="1"/>
    <col min="8206" max="8208" width="6.85546875" style="2"/>
    <col min="8209" max="8209" width="10.140625" style="2" bestFit="1" customWidth="1"/>
    <col min="8210" max="8441" width="6.85546875" style="2"/>
    <col min="8442" max="8442" width="28.5703125" style="2" customWidth="1"/>
    <col min="8443" max="8443" width="13.5703125" style="2" customWidth="1"/>
    <col min="8444" max="8444" width="11.7109375" style="2" customWidth="1"/>
    <col min="8445" max="8445" width="12" style="2" customWidth="1"/>
    <col min="8446" max="8447" width="11.42578125" style="2" customWidth="1"/>
    <col min="8448" max="8448" width="13.140625" style="2" customWidth="1"/>
    <col min="8449" max="8449" width="11.140625" style="2" customWidth="1"/>
    <col min="8450" max="8450" width="10.7109375" style="2" customWidth="1"/>
    <col min="8451" max="8451" width="9" style="2" customWidth="1"/>
    <col min="8452" max="8452" width="9.140625" style="2" customWidth="1"/>
    <col min="8453" max="8453" width="10" style="2" customWidth="1"/>
    <col min="8454" max="8454" width="1.7109375" style="2" customWidth="1"/>
    <col min="8455" max="8455" width="12.42578125" style="2" customWidth="1"/>
    <col min="8456" max="8456" width="2" style="2" customWidth="1"/>
    <col min="8457" max="8457" width="13.85546875" style="2" customWidth="1"/>
    <col min="8458" max="8458" width="3.85546875" style="2" customWidth="1"/>
    <col min="8459" max="8459" width="12.42578125" style="2" customWidth="1"/>
    <col min="8460" max="8460" width="12.5703125" style="2" customWidth="1"/>
    <col min="8461" max="8461" width="16.7109375" style="2" customWidth="1"/>
    <col min="8462" max="8464" width="6.85546875" style="2"/>
    <col min="8465" max="8465" width="10.140625" style="2" bestFit="1" customWidth="1"/>
    <col min="8466" max="8697" width="6.85546875" style="2"/>
    <col min="8698" max="8698" width="28.5703125" style="2" customWidth="1"/>
    <col min="8699" max="8699" width="13.5703125" style="2" customWidth="1"/>
    <col min="8700" max="8700" width="11.7109375" style="2" customWidth="1"/>
    <col min="8701" max="8701" width="12" style="2" customWidth="1"/>
    <col min="8702" max="8703" width="11.42578125" style="2" customWidth="1"/>
    <col min="8704" max="8704" width="13.140625" style="2" customWidth="1"/>
    <col min="8705" max="8705" width="11.140625" style="2" customWidth="1"/>
    <col min="8706" max="8706" width="10.7109375" style="2" customWidth="1"/>
    <col min="8707" max="8707" width="9" style="2" customWidth="1"/>
    <col min="8708" max="8708" width="9.140625" style="2" customWidth="1"/>
    <col min="8709" max="8709" width="10" style="2" customWidth="1"/>
    <col min="8710" max="8710" width="1.7109375" style="2" customWidth="1"/>
    <col min="8711" max="8711" width="12.42578125" style="2" customWidth="1"/>
    <col min="8712" max="8712" width="2" style="2" customWidth="1"/>
    <col min="8713" max="8713" width="13.85546875" style="2" customWidth="1"/>
    <col min="8714" max="8714" width="3.85546875" style="2" customWidth="1"/>
    <col min="8715" max="8715" width="12.42578125" style="2" customWidth="1"/>
    <col min="8716" max="8716" width="12.5703125" style="2" customWidth="1"/>
    <col min="8717" max="8717" width="16.7109375" style="2" customWidth="1"/>
    <col min="8718" max="8720" width="6.85546875" style="2"/>
    <col min="8721" max="8721" width="10.140625" style="2" bestFit="1" customWidth="1"/>
    <col min="8722" max="8953" width="6.85546875" style="2"/>
    <col min="8954" max="8954" width="28.5703125" style="2" customWidth="1"/>
    <col min="8955" max="8955" width="13.5703125" style="2" customWidth="1"/>
    <col min="8956" max="8956" width="11.7109375" style="2" customWidth="1"/>
    <col min="8957" max="8957" width="12" style="2" customWidth="1"/>
    <col min="8958" max="8959" width="11.42578125" style="2" customWidth="1"/>
    <col min="8960" max="8960" width="13.140625" style="2" customWidth="1"/>
    <col min="8961" max="8961" width="11.140625" style="2" customWidth="1"/>
    <col min="8962" max="8962" width="10.7109375" style="2" customWidth="1"/>
    <col min="8963" max="8963" width="9" style="2" customWidth="1"/>
    <col min="8964" max="8964" width="9.140625" style="2" customWidth="1"/>
    <col min="8965" max="8965" width="10" style="2" customWidth="1"/>
    <col min="8966" max="8966" width="1.7109375" style="2" customWidth="1"/>
    <col min="8967" max="8967" width="12.42578125" style="2" customWidth="1"/>
    <col min="8968" max="8968" width="2" style="2" customWidth="1"/>
    <col min="8969" max="8969" width="13.85546875" style="2" customWidth="1"/>
    <col min="8970" max="8970" width="3.85546875" style="2" customWidth="1"/>
    <col min="8971" max="8971" width="12.42578125" style="2" customWidth="1"/>
    <col min="8972" max="8972" width="12.5703125" style="2" customWidth="1"/>
    <col min="8973" max="8973" width="16.7109375" style="2" customWidth="1"/>
    <col min="8974" max="8976" width="6.85546875" style="2"/>
    <col min="8977" max="8977" width="10.140625" style="2" bestFit="1" customWidth="1"/>
    <col min="8978" max="9209" width="6.85546875" style="2"/>
    <col min="9210" max="9210" width="28.5703125" style="2" customWidth="1"/>
    <col min="9211" max="9211" width="13.5703125" style="2" customWidth="1"/>
    <col min="9212" max="9212" width="11.7109375" style="2" customWidth="1"/>
    <col min="9213" max="9213" width="12" style="2" customWidth="1"/>
    <col min="9214" max="9215" width="11.42578125" style="2" customWidth="1"/>
    <col min="9216" max="9216" width="13.140625" style="2" customWidth="1"/>
    <col min="9217" max="9217" width="11.140625" style="2" customWidth="1"/>
    <col min="9218" max="9218" width="10.7109375" style="2" customWidth="1"/>
    <col min="9219" max="9219" width="9" style="2" customWidth="1"/>
    <col min="9220" max="9220" width="9.140625" style="2" customWidth="1"/>
    <col min="9221" max="9221" width="10" style="2" customWidth="1"/>
    <col min="9222" max="9222" width="1.7109375" style="2" customWidth="1"/>
    <col min="9223" max="9223" width="12.42578125" style="2" customWidth="1"/>
    <col min="9224" max="9224" width="2" style="2" customWidth="1"/>
    <col min="9225" max="9225" width="13.85546875" style="2" customWidth="1"/>
    <col min="9226" max="9226" width="3.85546875" style="2" customWidth="1"/>
    <col min="9227" max="9227" width="12.42578125" style="2" customWidth="1"/>
    <col min="9228" max="9228" width="12.5703125" style="2" customWidth="1"/>
    <col min="9229" max="9229" width="16.7109375" style="2" customWidth="1"/>
    <col min="9230" max="9232" width="6.85546875" style="2"/>
    <col min="9233" max="9233" width="10.140625" style="2" bestFit="1" customWidth="1"/>
    <col min="9234" max="9465" width="6.85546875" style="2"/>
    <col min="9466" max="9466" width="28.5703125" style="2" customWidth="1"/>
    <col min="9467" max="9467" width="13.5703125" style="2" customWidth="1"/>
    <col min="9468" max="9468" width="11.7109375" style="2" customWidth="1"/>
    <col min="9469" max="9469" width="12" style="2" customWidth="1"/>
    <col min="9470" max="9471" width="11.42578125" style="2" customWidth="1"/>
    <col min="9472" max="9472" width="13.140625" style="2" customWidth="1"/>
    <col min="9473" max="9473" width="11.140625" style="2" customWidth="1"/>
    <col min="9474" max="9474" width="10.7109375" style="2" customWidth="1"/>
    <col min="9475" max="9475" width="9" style="2" customWidth="1"/>
    <col min="9476" max="9476" width="9.140625" style="2" customWidth="1"/>
    <col min="9477" max="9477" width="10" style="2" customWidth="1"/>
    <col min="9478" max="9478" width="1.7109375" style="2" customWidth="1"/>
    <col min="9479" max="9479" width="12.42578125" style="2" customWidth="1"/>
    <col min="9480" max="9480" width="2" style="2" customWidth="1"/>
    <col min="9481" max="9481" width="13.85546875" style="2" customWidth="1"/>
    <col min="9482" max="9482" width="3.85546875" style="2" customWidth="1"/>
    <col min="9483" max="9483" width="12.42578125" style="2" customWidth="1"/>
    <col min="9484" max="9484" width="12.5703125" style="2" customWidth="1"/>
    <col min="9485" max="9485" width="16.7109375" style="2" customWidth="1"/>
    <col min="9486" max="9488" width="6.85546875" style="2"/>
    <col min="9489" max="9489" width="10.140625" style="2" bestFit="1" customWidth="1"/>
    <col min="9490" max="9721" width="6.85546875" style="2"/>
    <col min="9722" max="9722" width="28.5703125" style="2" customWidth="1"/>
    <col min="9723" max="9723" width="13.5703125" style="2" customWidth="1"/>
    <col min="9724" max="9724" width="11.7109375" style="2" customWidth="1"/>
    <col min="9725" max="9725" width="12" style="2" customWidth="1"/>
    <col min="9726" max="9727" width="11.42578125" style="2" customWidth="1"/>
    <col min="9728" max="9728" width="13.140625" style="2" customWidth="1"/>
    <col min="9729" max="9729" width="11.140625" style="2" customWidth="1"/>
    <col min="9730" max="9730" width="10.7109375" style="2" customWidth="1"/>
    <col min="9731" max="9731" width="9" style="2" customWidth="1"/>
    <col min="9732" max="9732" width="9.140625" style="2" customWidth="1"/>
    <col min="9733" max="9733" width="10" style="2" customWidth="1"/>
    <col min="9734" max="9734" width="1.7109375" style="2" customWidth="1"/>
    <col min="9735" max="9735" width="12.42578125" style="2" customWidth="1"/>
    <col min="9736" max="9736" width="2" style="2" customWidth="1"/>
    <col min="9737" max="9737" width="13.85546875" style="2" customWidth="1"/>
    <col min="9738" max="9738" width="3.85546875" style="2" customWidth="1"/>
    <col min="9739" max="9739" width="12.42578125" style="2" customWidth="1"/>
    <col min="9740" max="9740" width="12.5703125" style="2" customWidth="1"/>
    <col min="9741" max="9741" width="16.7109375" style="2" customWidth="1"/>
    <col min="9742" max="9744" width="6.85546875" style="2"/>
    <col min="9745" max="9745" width="10.140625" style="2" bestFit="1" customWidth="1"/>
    <col min="9746" max="9977" width="6.85546875" style="2"/>
    <col min="9978" max="9978" width="28.5703125" style="2" customWidth="1"/>
    <col min="9979" max="9979" width="13.5703125" style="2" customWidth="1"/>
    <col min="9980" max="9980" width="11.7109375" style="2" customWidth="1"/>
    <col min="9981" max="9981" width="12" style="2" customWidth="1"/>
    <col min="9982" max="9983" width="11.42578125" style="2" customWidth="1"/>
    <col min="9984" max="9984" width="13.140625" style="2" customWidth="1"/>
    <col min="9985" max="9985" width="11.140625" style="2" customWidth="1"/>
    <col min="9986" max="9986" width="10.7109375" style="2" customWidth="1"/>
    <col min="9987" max="9987" width="9" style="2" customWidth="1"/>
    <col min="9988" max="9988" width="9.140625" style="2" customWidth="1"/>
    <col min="9989" max="9989" width="10" style="2" customWidth="1"/>
    <col min="9990" max="9990" width="1.7109375" style="2" customWidth="1"/>
    <col min="9991" max="9991" width="12.42578125" style="2" customWidth="1"/>
    <col min="9992" max="9992" width="2" style="2" customWidth="1"/>
    <col min="9993" max="9993" width="13.85546875" style="2" customWidth="1"/>
    <col min="9994" max="9994" width="3.85546875" style="2" customWidth="1"/>
    <col min="9995" max="9995" width="12.42578125" style="2" customWidth="1"/>
    <col min="9996" max="9996" width="12.5703125" style="2" customWidth="1"/>
    <col min="9997" max="9997" width="16.7109375" style="2" customWidth="1"/>
    <col min="9998" max="10000" width="6.85546875" style="2"/>
    <col min="10001" max="10001" width="10.140625" style="2" bestFit="1" customWidth="1"/>
    <col min="10002" max="10233" width="6.85546875" style="2"/>
    <col min="10234" max="10234" width="28.5703125" style="2" customWidth="1"/>
    <col min="10235" max="10235" width="13.5703125" style="2" customWidth="1"/>
    <col min="10236" max="10236" width="11.7109375" style="2" customWidth="1"/>
    <col min="10237" max="10237" width="12" style="2" customWidth="1"/>
    <col min="10238" max="10239" width="11.42578125" style="2" customWidth="1"/>
    <col min="10240" max="10240" width="13.140625" style="2" customWidth="1"/>
    <col min="10241" max="10241" width="11.140625" style="2" customWidth="1"/>
    <col min="10242" max="10242" width="10.7109375" style="2" customWidth="1"/>
    <col min="10243" max="10243" width="9" style="2" customWidth="1"/>
    <col min="10244" max="10244" width="9.140625" style="2" customWidth="1"/>
    <col min="10245" max="10245" width="10" style="2" customWidth="1"/>
    <col min="10246" max="10246" width="1.7109375" style="2" customWidth="1"/>
    <col min="10247" max="10247" width="12.42578125" style="2" customWidth="1"/>
    <col min="10248" max="10248" width="2" style="2" customWidth="1"/>
    <col min="10249" max="10249" width="13.85546875" style="2" customWidth="1"/>
    <col min="10250" max="10250" width="3.85546875" style="2" customWidth="1"/>
    <col min="10251" max="10251" width="12.42578125" style="2" customWidth="1"/>
    <col min="10252" max="10252" width="12.5703125" style="2" customWidth="1"/>
    <col min="10253" max="10253" width="16.7109375" style="2" customWidth="1"/>
    <col min="10254" max="10256" width="6.85546875" style="2"/>
    <col min="10257" max="10257" width="10.140625" style="2" bestFit="1" customWidth="1"/>
    <col min="10258" max="10489" width="6.85546875" style="2"/>
    <col min="10490" max="10490" width="28.5703125" style="2" customWidth="1"/>
    <col min="10491" max="10491" width="13.5703125" style="2" customWidth="1"/>
    <col min="10492" max="10492" width="11.7109375" style="2" customWidth="1"/>
    <col min="10493" max="10493" width="12" style="2" customWidth="1"/>
    <col min="10494" max="10495" width="11.42578125" style="2" customWidth="1"/>
    <col min="10496" max="10496" width="13.140625" style="2" customWidth="1"/>
    <col min="10497" max="10497" width="11.140625" style="2" customWidth="1"/>
    <col min="10498" max="10498" width="10.7109375" style="2" customWidth="1"/>
    <col min="10499" max="10499" width="9" style="2" customWidth="1"/>
    <col min="10500" max="10500" width="9.140625" style="2" customWidth="1"/>
    <col min="10501" max="10501" width="10" style="2" customWidth="1"/>
    <col min="10502" max="10502" width="1.7109375" style="2" customWidth="1"/>
    <col min="10503" max="10503" width="12.42578125" style="2" customWidth="1"/>
    <col min="10504" max="10504" width="2" style="2" customWidth="1"/>
    <col min="10505" max="10505" width="13.85546875" style="2" customWidth="1"/>
    <col min="10506" max="10506" width="3.85546875" style="2" customWidth="1"/>
    <col min="10507" max="10507" width="12.42578125" style="2" customWidth="1"/>
    <col min="10508" max="10508" width="12.5703125" style="2" customWidth="1"/>
    <col min="10509" max="10509" width="16.7109375" style="2" customWidth="1"/>
    <col min="10510" max="10512" width="6.85546875" style="2"/>
    <col min="10513" max="10513" width="10.140625" style="2" bestFit="1" customWidth="1"/>
    <col min="10514" max="10745" width="6.85546875" style="2"/>
    <col min="10746" max="10746" width="28.5703125" style="2" customWidth="1"/>
    <col min="10747" max="10747" width="13.5703125" style="2" customWidth="1"/>
    <col min="10748" max="10748" width="11.7109375" style="2" customWidth="1"/>
    <col min="10749" max="10749" width="12" style="2" customWidth="1"/>
    <col min="10750" max="10751" width="11.42578125" style="2" customWidth="1"/>
    <col min="10752" max="10752" width="13.140625" style="2" customWidth="1"/>
    <col min="10753" max="10753" width="11.140625" style="2" customWidth="1"/>
    <col min="10754" max="10754" width="10.7109375" style="2" customWidth="1"/>
    <col min="10755" max="10755" width="9" style="2" customWidth="1"/>
    <col min="10756" max="10756" width="9.140625" style="2" customWidth="1"/>
    <col min="10757" max="10757" width="10" style="2" customWidth="1"/>
    <col min="10758" max="10758" width="1.7109375" style="2" customWidth="1"/>
    <col min="10759" max="10759" width="12.42578125" style="2" customWidth="1"/>
    <col min="10760" max="10760" width="2" style="2" customWidth="1"/>
    <col min="10761" max="10761" width="13.85546875" style="2" customWidth="1"/>
    <col min="10762" max="10762" width="3.85546875" style="2" customWidth="1"/>
    <col min="10763" max="10763" width="12.42578125" style="2" customWidth="1"/>
    <col min="10764" max="10764" width="12.5703125" style="2" customWidth="1"/>
    <col min="10765" max="10765" width="16.7109375" style="2" customWidth="1"/>
    <col min="10766" max="10768" width="6.85546875" style="2"/>
    <col min="10769" max="10769" width="10.140625" style="2" bestFit="1" customWidth="1"/>
    <col min="10770" max="11001" width="6.85546875" style="2"/>
    <col min="11002" max="11002" width="28.5703125" style="2" customWidth="1"/>
    <col min="11003" max="11003" width="13.5703125" style="2" customWidth="1"/>
    <col min="11004" max="11004" width="11.7109375" style="2" customWidth="1"/>
    <col min="11005" max="11005" width="12" style="2" customWidth="1"/>
    <col min="11006" max="11007" width="11.42578125" style="2" customWidth="1"/>
    <col min="11008" max="11008" width="13.140625" style="2" customWidth="1"/>
    <col min="11009" max="11009" width="11.140625" style="2" customWidth="1"/>
    <col min="11010" max="11010" width="10.7109375" style="2" customWidth="1"/>
    <col min="11011" max="11011" width="9" style="2" customWidth="1"/>
    <col min="11012" max="11012" width="9.140625" style="2" customWidth="1"/>
    <col min="11013" max="11013" width="10" style="2" customWidth="1"/>
    <col min="11014" max="11014" width="1.7109375" style="2" customWidth="1"/>
    <col min="11015" max="11015" width="12.42578125" style="2" customWidth="1"/>
    <col min="11016" max="11016" width="2" style="2" customWidth="1"/>
    <col min="11017" max="11017" width="13.85546875" style="2" customWidth="1"/>
    <col min="11018" max="11018" width="3.85546875" style="2" customWidth="1"/>
    <col min="11019" max="11019" width="12.42578125" style="2" customWidth="1"/>
    <col min="11020" max="11020" width="12.5703125" style="2" customWidth="1"/>
    <col min="11021" max="11021" width="16.7109375" style="2" customWidth="1"/>
    <col min="11022" max="11024" width="6.85546875" style="2"/>
    <col min="11025" max="11025" width="10.140625" style="2" bestFit="1" customWidth="1"/>
    <col min="11026" max="11257" width="6.85546875" style="2"/>
    <col min="11258" max="11258" width="28.5703125" style="2" customWidth="1"/>
    <col min="11259" max="11259" width="13.5703125" style="2" customWidth="1"/>
    <col min="11260" max="11260" width="11.7109375" style="2" customWidth="1"/>
    <col min="11261" max="11261" width="12" style="2" customWidth="1"/>
    <col min="11262" max="11263" width="11.42578125" style="2" customWidth="1"/>
    <col min="11264" max="11264" width="13.140625" style="2" customWidth="1"/>
    <col min="11265" max="11265" width="11.140625" style="2" customWidth="1"/>
    <col min="11266" max="11266" width="10.7109375" style="2" customWidth="1"/>
    <col min="11267" max="11267" width="9" style="2" customWidth="1"/>
    <col min="11268" max="11268" width="9.140625" style="2" customWidth="1"/>
    <col min="11269" max="11269" width="10" style="2" customWidth="1"/>
    <col min="11270" max="11270" width="1.7109375" style="2" customWidth="1"/>
    <col min="11271" max="11271" width="12.42578125" style="2" customWidth="1"/>
    <col min="11272" max="11272" width="2" style="2" customWidth="1"/>
    <col min="11273" max="11273" width="13.85546875" style="2" customWidth="1"/>
    <col min="11274" max="11274" width="3.85546875" style="2" customWidth="1"/>
    <col min="11275" max="11275" width="12.42578125" style="2" customWidth="1"/>
    <col min="11276" max="11276" width="12.5703125" style="2" customWidth="1"/>
    <col min="11277" max="11277" width="16.7109375" style="2" customWidth="1"/>
    <col min="11278" max="11280" width="6.85546875" style="2"/>
    <col min="11281" max="11281" width="10.140625" style="2" bestFit="1" customWidth="1"/>
    <col min="11282" max="11513" width="6.85546875" style="2"/>
    <col min="11514" max="11514" width="28.5703125" style="2" customWidth="1"/>
    <col min="11515" max="11515" width="13.5703125" style="2" customWidth="1"/>
    <col min="11516" max="11516" width="11.7109375" style="2" customWidth="1"/>
    <col min="11517" max="11517" width="12" style="2" customWidth="1"/>
    <col min="11518" max="11519" width="11.42578125" style="2" customWidth="1"/>
    <col min="11520" max="11520" width="13.140625" style="2" customWidth="1"/>
    <col min="11521" max="11521" width="11.140625" style="2" customWidth="1"/>
    <col min="11522" max="11522" width="10.7109375" style="2" customWidth="1"/>
    <col min="11523" max="11523" width="9" style="2" customWidth="1"/>
    <col min="11524" max="11524" width="9.140625" style="2" customWidth="1"/>
    <col min="11525" max="11525" width="10" style="2" customWidth="1"/>
    <col min="11526" max="11526" width="1.7109375" style="2" customWidth="1"/>
    <col min="11527" max="11527" width="12.42578125" style="2" customWidth="1"/>
    <col min="11528" max="11528" width="2" style="2" customWidth="1"/>
    <col min="11529" max="11529" width="13.85546875" style="2" customWidth="1"/>
    <col min="11530" max="11530" width="3.85546875" style="2" customWidth="1"/>
    <col min="11531" max="11531" width="12.42578125" style="2" customWidth="1"/>
    <col min="11532" max="11532" width="12.5703125" style="2" customWidth="1"/>
    <col min="11533" max="11533" width="16.7109375" style="2" customWidth="1"/>
    <col min="11534" max="11536" width="6.85546875" style="2"/>
    <col min="11537" max="11537" width="10.140625" style="2" bestFit="1" customWidth="1"/>
    <col min="11538" max="11769" width="6.85546875" style="2"/>
    <col min="11770" max="11770" width="28.5703125" style="2" customWidth="1"/>
    <col min="11771" max="11771" width="13.5703125" style="2" customWidth="1"/>
    <col min="11772" max="11772" width="11.7109375" style="2" customWidth="1"/>
    <col min="11773" max="11773" width="12" style="2" customWidth="1"/>
    <col min="11774" max="11775" width="11.42578125" style="2" customWidth="1"/>
    <col min="11776" max="11776" width="13.140625" style="2" customWidth="1"/>
    <col min="11777" max="11777" width="11.140625" style="2" customWidth="1"/>
    <col min="11778" max="11778" width="10.7109375" style="2" customWidth="1"/>
    <col min="11779" max="11779" width="9" style="2" customWidth="1"/>
    <col min="11780" max="11780" width="9.140625" style="2" customWidth="1"/>
    <col min="11781" max="11781" width="10" style="2" customWidth="1"/>
    <col min="11782" max="11782" width="1.7109375" style="2" customWidth="1"/>
    <col min="11783" max="11783" width="12.42578125" style="2" customWidth="1"/>
    <col min="11784" max="11784" width="2" style="2" customWidth="1"/>
    <col min="11785" max="11785" width="13.85546875" style="2" customWidth="1"/>
    <col min="11786" max="11786" width="3.85546875" style="2" customWidth="1"/>
    <col min="11787" max="11787" width="12.42578125" style="2" customWidth="1"/>
    <col min="11788" max="11788" width="12.5703125" style="2" customWidth="1"/>
    <col min="11789" max="11789" width="16.7109375" style="2" customWidth="1"/>
    <col min="11790" max="11792" width="6.85546875" style="2"/>
    <col min="11793" max="11793" width="10.140625" style="2" bestFit="1" customWidth="1"/>
    <col min="11794" max="12025" width="6.85546875" style="2"/>
    <col min="12026" max="12026" width="28.5703125" style="2" customWidth="1"/>
    <col min="12027" max="12027" width="13.5703125" style="2" customWidth="1"/>
    <col min="12028" max="12028" width="11.7109375" style="2" customWidth="1"/>
    <col min="12029" max="12029" width="12" style="2" customWidth="1"/>
    <col min="12030" max="12031" width="11.42578125" style="2" customWidth="1"/>
    <col min="12032" max="12032" width="13.140625" style="2" customWidth="1"/>
    <col min="12033" max="12033" width="11.140625" style="2" customWidth="1"/>
    <col min="12034" max="12034" width="10.7109375" style="2" customWidth="1"/>
    <col min="12035" max="12035" width="9" style="2" customWidth="1"/>
    <col min="12036" max="12036" width="9.140625" style="2" customWidth="1"/>
    <col min="12037" max="12037" width="10" style="2" customWidth="1"/>
    <col min="12038" max="12038" width="1.7109375" style="2" customWidth="1"/>
    <col min="12039" max="12039" width="12.42578125" style="2" customWidth="1"/>
    <col min="12040" max="12040" width="2" style="2" customWidth="1"/>
    <col min="12041" max="12041" width="13.85546875" style="2" customWidth="1"/>
    <col min="12042" max="12042" width="3.85546875" style="2" customWidth="1"/>
    <col min="12043" max="12043" width="12.42578125" style="2" customWidth="1"/>
    <col min="12044" max="12044" width="12.5703125" style="2" customWidth="1"/>
    <col min="12045" max="12045" width="16.7109375" style="2" customWidth="1"/>
    <col min="12046" max="12048" width="6.85546875" style="2"/>
    <col min="12049" max="12049" width="10.140625" style="2" bestFit="1" customWidth="1"/>
    <col min="12050" max="12281" width="6.85546875" style="2"/>
    <col min="12282" max="12282" width="28.5703125" style="2" customWidth="1"/>
    <col min="12283" max="12283" width="13.5703125" style="2" customWidth="1"/>
    <col min="12284" max="12284" width="11.7109375" style="2" customWidth="1"/>
    <col min="12285" max="12285" width="12" style="2" customWidth="1"/>
    <col min="12286" max="12287" width="11.42578125" style="2" customWidth="1"/>
    <col min="12288" max="12288" width="13.140625" style="2" customWidth="1"/>
    <col min="12289" max="12289" width="11.140625" style="2" customWidth="1"/>
    <col min="12290" max="12290" width="10.7109375" style="2" customWidth="1"/>
    <col min="12291" max="12291" width="9" style="2" customWidth="1"/>
    <col min="12292" max="12292" width="9.140625" style="2" customWidth="1"/>
    <col min="12293" max="12293" width="10" style="2" customWidth="1"/>
    <col min="12294" max="12294" width="1.7109375" style="2" customWidth="1"/>
    <col min="12295" max="12295" width="12.42578125" style="2" customWidth="1"/>
    <col min="12296" max="12296" width="2" style="2" customWidth="1"/>
    <col min="12297" max="12297" width="13.85546875" style="2" customWidth="1"/>
    <col min="12298" max="12298" width="3.85546875" style="2" customWidth="1"/>
    <col min="12299" max="12299" width="12.42578125" style="2" customWidth="1"/>
    <col min="12300" max="12300" width="12.5703125" style="2" customWidth="1"/>
    <col min="12301" max="12301" width="16.7109375" style="2" customWidth="1"/>
    <col min="12302" max="12304" width="6.85546875" style="2"/>
    <col min="12305" max="12305" width="10.140625" style="2" bestFit="1" customWidth="1"/>
    <col min="12306" max="12537" width="6.85546875" style="2"/>
    <col min="12538" max="12538" width="28.5703125" style="2" customWidth="1"/>
    <col min="12539" max="12539" width="13.5703125" style="2" customWidth="1"/>
    <col min="12540" max="12540" width="11.7109375" style="2" customWidth="1"/>
    <col min="12541" max="12541" width="12" style="2" customWidth="1"/>
    <col min="12542" max="12543" width="11.42578125" style="2" customWidth="1"/>
    <col min="12544" max="12544" width="13.140625" style="2" customWidth="1"/>
    <col min="12545" max="12545" width="11.140625" style="2" customWidth="1"/>
    <col min="12546" max="12546" width="10.7109375" style="2" customWidth="1"/>
    <col min="12547" max="12547" width="9" style="2" customWidth="1"/>
    <col min="12548" max="12548" width="9.140625" style="2" customWidth="1"/>
    <col min="12549" max="12549" width="10" style="2" customWidth="1"/>
    <col min="12550" max="12550" width="1.7109375" style="2" customWidth="1"/>
    <col min="12551" max="12551" width="12.42578125" style="2" customWidth="1"/>
    <col min="12552" max="12552" width="2" style="2" customWidth="1"/>
    <col min="12553" max="12553" width="13.85546875" style="2" customWidth="1"/>
    <col min="12554" max="12554" width="3.85546875" style="2" customWidth="1"/>
    <col min="12555" max="12555" width="12.42578125" style="2" customWidth="1"/>
    <col min="12556" max="12556" width="12.5703125" style="2" customWidth="1"/>
    <col min="12557" max="12557" width="16.7109375" style="2" customWidth="1"/>
    <col min="12558" max="12560" width="6.85546875" style="2"/>
    <col min="12561" max="12561" width="10.140625" style="2" bestFit="1" customWidth="1"/>
    <col min="12562" max="12793" width="6.85546875" style="2"/>
    <col min="12794" max="12794" width="28.5703125" style="2" customWidth="1"/>
    <col min="12795" max="12795" width="13.5703125" style="2" customWidth="1"/>
    <col min="12796" max="12796" width="11.7109375" style="2" customWidth="1"/>
    <col min="12797" max="12797" width="12" style="2" customWidth="1"/>
    <col min="12798" max="12799" width="11.42578125" style="2" customWidth="1"/>
    <col min="12800" max="12800" width="13.140625" style="2" customWidth="1"/>
    <col min="12801" max="12801" width="11.140625" style="2" customWidth="1"/>
    <col min="12802" max="12802" width="10.7109375" style="2" customWidth="1"/>
    <col min="12803" max="12803" width="9" style="2" customWidth="1"/>
    <col min="12804" max="12804" width="9.140625" style="2" customWidth="1"/>
    <col min="12805" max="12805" width="10" style="2" customWidth="1"/>
    <col min="12806" max="12806" width="1.7109375" style="2" customWidth="1"/>
    <col min="12807" max="12807" width="12.42578125" style="2" customWidth="1"/>
    <col min="12808" max="12808" width="2" style="2" customWidth="1"/>
    <col min="12809" max="12809" width="13.85546875" style="2" customWidth="1"/>
    <col min="12810" max="12810" width="3.85546875" style="2" customWidth="1"/>
    <col min="12811" max="12811" width="12.42578125" style="2" customWidth="1"/>
    <col min="12812" max="12812" width="12.5703125" style="2" customWidth="1"/>
    <col min="12813" max="12813" width="16.7109375" style="2" customWidth="1"/>
    <col min="12814" max="12816" width="6.85546875" style="2"/>
    <col min="12817" max="12817" width="10.140625" style="2" bestFit="1" customWidth="1"/>
    <col min="12818" max="13049" width="6.85546875" style="2"/>
    <col min="13050" max="13050" width="28.5703125" style="2" customWidth="1"/>
    <col min="13051" max="13051" width="13.5703125" style="2" customWidth="1"/>
    <col min="13052" max="13052" width="11.7109375" style="2" customWidth="1"/>
    <col min="13053" max="13053" width="12" style="2" customWidth="1"/>
    <col min="13054" max="13055" width="11.42578125" style="2" customWidth="1"/>
    <col min="13056" max="13056" width="13.140625" style="2" customWidth="1"/>
    <col min="13057" max="13057" width="11.140625" style="2" customWidth="1"/>
    <col min="13058" max="13058" width="10.7109375" style="2" customWidth="1"/>
    <col min="13059" max="13059" width="9" style="2" customWidth="1"/>
    <col min="13060" max="13060" width="9.140625" style="2" customWidth="1"/>
    <col min="13061" max="13061" width="10" style="2" customWidth="1"/>
    <col min="13062" max="13062" width="1.7109375" style="2" customWidth="1"/>
    <col min="13063" max="13063" width="12.42578125" style="2" customWidth="1"/>
    <col min="13064" max="13064" width="2" style="2" customWidth="1"/>
    <col min="13065" max="13065" width="13.85546875" style="2" customWidth="1"/>
    <col min="13066" max="13066" width="3.85546875" style="2" customWidth="1"/>
    <col min="13067" max="13067" width="12.42578125" style="2" customWidth="1"/>
    <col min="13068" max="13068" width="12.5703125" style="2" customWidth="1"/>
    <col min="13069" max="13069" width="16.7109375" style="2" customWidth="1"/>
    <col min="13070" max="13072" width="6.85546875" style="2"/>
    <col min="13073" max="13073" width="10.140625" style="2" bestFit="1" customWidth="1"/>
    <col min="13074" max="13305" width="6.85546875" style="2"/>
    <col min="13306" max="13306" width="28.5703125" style="2" customWidth="1"/>
    <col min="13307" max="13307" width="13.5703125" style="2" customWidth="1"/>
    <col min="13308" max="13308" width="11.7109375" style="2" customWidth="1"/>
    <col min="13309" max="13309" width="12" style="2" customWidth="1"/>
    <col min="13310" max="13311" width="11.42578125" style="2" customWidth="1"/>
    <col min="13312" max="13312" width="13.140625" style="2" customWidth="1"/>
    <col min="13313" max="13313" width="11.140625" style="2" customWidth="1"/>
    <col min="13314" max="13314" width="10.7109375" style="2" customWidth="1"/>
    <col min="13315" max="13315" width="9" style="2" customWidth="1"/>
    <col min="13316" max="13316" width="9.140625" style="2" customWidth="1"/>
    <col min="13317" max="13317" width="10" style="2" customWidth="1"/>
    <col min="13318" max="13318" width="1.7109375" style="2" customWidth="1"/>
    <col min="13319" max="13319" width="12.42578125" style="2" customWidth="1"/>
    <col min="13320" max="13320" width="2" style="2" customWidth="1"/>
    <col min="13321" max="13321" width="13.85546875" style="2" customWidth="1"/>
    <col min="13322" max="13322" width="3.85546875" style="2" customWidth="1"/>
    <col min="13323" max="13323" width="12.42578125" style="2" customWidth="1"/>
    <col min="13324" max="13324" width="12.5703125" style="2" customWidth="1"/>
    <col min="13325" max="13325" width="16.7109375" style="2" customWidth="1"/>
    <col min="13326" max="13328" width="6.85546875" style="2"/>
    <col min="13329" max="13329" width="10.140625" style="2" bestFit="1" customWidth="1"/>
    <col min="13330" max="13561" width="6.85546875" style="2"/>
    <col min="13562" max="13562" width="28.5703125" style="2" customWidth="1"/>
    <col min="13563" max="13563" width="13.5703125" style="2" customWidth="1"/>
    <col min="13564" max="13564" width="11.7109375" style="2" customWidth="1"/>
    <col min="13565" max="13565" width="12" style="2" customWidth="1"/>
    <col min="13566" max="13567" width="11.42578125" style="2" customWidth="1"/>
    <col min="13568" max="13568" width="13.140625" style="2" customWidth="1"/>
    <col min="13569" max="13569" width="11.140625" style="2" customWidth="1"/>
    <col min="13570" max="13570" width="10.7109375" style="2" customWidth="1"/>
    <col min="13571" max="13571" width="9" style="2" customWidth="1"/>
    <col min="13572" max="13572" width="9.140625" style="2" customWidth="1"/>
    <col min="13573" max="13573" width="10" style="2" customWidth="1"/>
    <col min="13574" max="13574" width="1.7109375" style="2" customWidth="1"/>
    <col min="13575" max="13575" width="12.42578125" style="2" customWidth="1"/>
    <col min="13576" max="13576" width="2" style="2" customWidth="1"/>
    <col min="13577" max="13577" width="13.85546875" style="2" customWidth="1"/>
    <col min="13578" max="13578" width="3.85546875" style="2" customWidth="1"/>
    <col min="13579" max="13579" width="12.42578125" style="2" customWidth="1"/>
    <col min="13580" max="13580" width="12.5703125" style="2" customWidth="1"/>
    <col min="13581" max="13581" width="16.7109375" style="2" customWidth="1"/>
    <col min="13582" max="13584" width="6.85546875" style="2"/>
    <col min="13585" max="13585" width="10.140625" style="2" bestFit="1" customWidth="1"/>
    <col min="13586" max="13817" width="6.85546875" style="2"/>
    <col min="13818" max="13818" width="28.5703125" style="2" customWidth="1"/>
    <col min="13819" max="13819" width="13.5703125" style="2" customWidth="1"/>
    <col min="13820" max="13820" width="11.7109375" style="2" customWidth="1"/>
    <col min="13821" max="13821" width="12" style="2" customWidth="1"/>
    <col min="13822" max="13823" width="11.42578125" style="2" customWidth="1"/>
    <col min="13824" max="13824" width="13.140625" style="2" customWidth="1"/>
    <col min="13825" max="13825" width="11.140625" style="2" customWidth="1"/>
    <col min="13826" max="13826" width="10.7109375" style="2" customWidth="1"/>
    <col min="13827" max="13827" width="9" style="2" customWidth="1"/>
    <col min="13828" max="13828" width="9.140625" style="2" customWidth="1"/>
    <col min="13829" max="13829" width="10" style="2" customWidth="1"/>
    <col min="13830" max="13830" width="1.7109375" style="2" customWidth="1"/>
    <col min="13831" max="13831" width="12.42578125" style="2" customWidth="1"/>
    <col min="13832" max="13832" width="2" style="2" customWidth="1"/>
    <col min="13833" max="13833" width="13.85546875" style="2" customWidth="1"/>
    <col min="13834" max="13834" width="3.85546875" style="2" customWidth="1"/>
    <col min="13835" max="13835" width="12.42578125" style="2" customWidth="1"/>
    <col min="13836" max="13836" width="12.5703125" style="2" customWidth="1"/>
    <col min="13837" max="13837" width="16.7109375" style="2" customWidth="1"/>
    <col min="13838" max="13840" width="6.85546875" style="2"/>
    <col min="13841" max="13841" width="10.140625" style="2" bestFit="1" customWidth="1"/>
    <col min="13842" max="14073" width="6.85546875" style="2"/>
    <col min="14074" max="14074" width="28.5703125" style="2" customWidth="1"/>
    <col min="14075" max="14075" width="13.5703125" style="2" customWidth="1"/>
    <col min="14076" max="14076" width="11.7109375" style="2" customWidth="1"/>
    <col min="14077" max="14077" width="12" style="2" customWidth="1"/>
    <col min="14078" max="14079" width="11.42578125" style="2" customWidth="1"/>
    <col min="14080" max="14080" width="13.140625" style="2" customWidth="1"/>
    <col min="14081" max="14081" width="11.140625" style="2" customWidth="1"/>
    <col min="14082" max="14082" width="10.7109375" style="2" customWidth="1"/>
    <col min="14083" max="14083" width="9" style="2" customWidth="1"/>
    <col min="14084" max="14084" width="9.140625" style="2" customWidth="1"/>
    <col min="14085" max="14085" width="10" style="2" customWidth="1"/>
    <col min="14086" max="14086" width="1.7109375" style="2" customWidth="1"/>
    <col min="14087" max="14087" width="12.42578125" style="2" customWidth="1"/>
    <col min="14088" max="14088" width="2" style="2" customWidth="1"/>
    <col min="14089" max="14089" width="13.85546875" style="2" customWidth="1"/>
    <col min="14090" max="14090" width="3.85546875" style="2" customWidth="1"/>
    <col min="14091" max="14091" width="12.42578125" style="2" customWidth="1"/>
    <col min="14092" max="14092" width="12.5703125" style="2" customWidth="1"/>
    <col min="14093" max="14093" width="16.7109375" style="2" customWidth="1"/>
    <col min="14094" max="14096" width="6.85546875" style="2"/>
    <col min="14097" max="14097" width="10.140625" style="2" bestFit="1" customWidth="1"/>
    <col min="14098" max="14329" width="6.85546875" style="2"/>
    <col min="14330" max="14330" width="28.5703125" style="2" customWidth="1"/>
    <col min="14331" max="14331" width="13.5703125" style="2" customWidth="1"/>
    <col min="14332" max="14332" width="11.7109375" style="2" customWidth="1"/>
    <col min="14333" max="14333" width="12" style="2" customWidth="1"/>
    <col min="14334" max="14335" width="11.42578125" style="2" customWidth="1"/>
    <col min="14336" max="14336" width="13.140625" style="2" customWidth="1"/>
    <col min="14337" max="14337" width="11.140625" style="2" customWidth="1"/>
    <col min="14338" max="14338" width="10.7109375" style="2" customWidth="1"/>
    <col min="14339" max="14339" width="9" style="2" customWidth="1"/>
    <col min="14340" max="14340" width="9.140625" style="2" customWidth="1"/>
    <col min="14341" max="14341" width="10" style="2" customWidth="1"/>
    <col min="14342" max="14342" width="1.7109375" style="2" customWidth="1"/>
    <col min="14343" max="14343" width="12.42578125" style="2" customWidth="1"/>
    <col min="14344" max="14344" width="2" style="2" customWidth="1"/>
    <col min="14345" max="14345" width="13.85546875" style="2" customWidth="1"/>
    <col min="14346" max="14346" width="3.85546875" style="2" customWidth="1"/>
    <col min="14347" max="14347" width="12.42578125" style="2" customWidth="1"/>
    <col min="14348" max="14348" width="12.5703125" style="2" customWidth="1"/>
    <col min="14349" max="14349" width="16.7109375" style="2" customWidth="1"/>
    <col min="14350" max="14352" width="6.85546875" style="2"/>
    <col min="14353" max="14353" width="10.140625" style="2" bestFit="1" customWidth="1"/>
    <col min="14354" max="14585" width="6.85546875" style="2"/>
    <col min="14586" max="14586" width="28.5703125" style="2" customWidth="1"/>
    <col min="14587" max="14587" width="13.5703125" style="2" customWidth="1"/>
    <col min="14588" max="14588" width="11.7109375" style="2" customWidth="1"/>
    <col min="14589" max="14589" width="12" style="2" customWidth="1"/>
    <col min="14590" max="14591" width="11.42578125" style="2" customWidth="1"/>
    <col min="14592" max="14592" width="13.140625" style="2" customWidth="1"/>
    <col min="14593" max="14593" width="11.140625" style="2" customWidth="1"/>
    <col min="14594" max="14594" width="10.7109375" style="2" customWidth="1"/>
    <col min="14595" max="14595" width="9" style="2" customWidth="1"/>
    <col min="14596" max="14596" width="9.140625" style="2" customWidth="1"/>
    <col min="14597" max="14597" width="10" style="2" customWidth="1"/>
    <col min="14598" max="14598" width="1.7109375" style="2" customWidth="1"/>
    <col min="14599" max="14599" width="12.42578125" style="2" customWidth="1"/>
    <col min="14600" max="14600" width="2" style="2" customWidth="1"/>
    <col min="14601" max="14601" width="13.85546875" style="2" customWidth="1"/>
    <col min="14602" max="14602" width="3.85546875" style="2" customWidth="1"/>
    <col min="14603" max="14603" width="12.42578125" style="2" customWidth="1"/>
    <col min="14604" max="14604" width="12.5703125" style="2" customWidth="1"/>
    <col min="14605" max="14605" width="16.7109375" style="2" customWidth="1"/>
    <col min="14606" max="14608" width="6.85546875" style="2"/>
    <col min="14609" max="14609" width="10.140625" style="2" bestFit="1" customWidth="1"/>
    <col min="14610" max="14841" width="6.85546875" style="2"/>
    <col min="14842" max="14842" width="28.5703125" style="2" customWidth="1"/>
    <col min="14843" max="14843" width="13.5703125" style="2" customWidth="1"/>
    <col min="14844" max="14844" width="11.7109375" style="2" customWidth="1"/>
    <col min="14845" max="14845" width="12" style="2" customWidth="1"/>
    <col min="14846" max="14847" width="11.42578125" style="2" customWidth="1"/>
    <col min="14848" max="14848" width="13.140625" style="2" customWidth="1"/>
    <col min="14849" max="14849" width="11.140625" style="2" customWidth="1"/>
    <col min="14850" max="14850" width="10.7109375" style="2" customWidth="1"/>
    <col min="14851" max="14851" width="9" style="2" customWidth="1"/>
    <col min="14852" max="14852" width="9.140625" style="2" customWidth="1"/>
    <col min="14853" max="14853" width="10" style="2" customWidth="1"/>
    <col min="14854" max="14854" width="1.7109375" style="2" customWidth="1"/>
    <col min="14855" max="14855" width="12.42578125" style="2" customWidth="1"/>
    <col min="14856" max="14856" width="2" style="2" customWidth="1"/>
    <col min="14857" max="14857" width="13.85546875" style="2" customWidth="1"/>
    <col min="14858" max="14858" width="3.85546875" style="2" customWidth="1"/>
    <col min="14859" max="14859" width="12.42578125" style="2" customWidth="1"/>
    <col min="14860" max="14860" width="12.5703125" style="2" customWidth="1"/>
    <col min="14861" max="14861" width="16.7109375" style="2" customWidth="1"/>
    <col min="14862" max="14864" width="6.85546875" style="2"/>
    <col min="14865" max="14865" width="10.140625" style="2" bestFit="1" customWidth="1"/>
    <col min="14866" max="15097" width="6.85546875" style="2"/>
    <col min="15098" max="15098" width="28.5703125" style="2" customWidth="1"/>
    <col min="15099" max="15099" width="13.5703125" style="2" customWidth="1"/>
    <col min="15100" max="15100" width="11.7109375" style="2" customWidth="1"/>
    <col min="15101" max="15101" width="12" style="2" customWidth="1"/>
    <col min="15102" max="15103" width="11.42578125" style="2" customWidth="1"/>
    <col min="15104" max="15104" width="13.140625" style="2" customWidth="1"/>
    <col min="15105" max="15105" width="11.140625" style="2" customWidth="1"/>
    <col min="15106" max="15106" width="10.7109375" style="2" customWidth="1"/>
    <col min="15107" max="15107" width="9" style="2" customWidth="1"/>
    <col min="15108" max="15108" width="9.140625" style="2" customWidth="1"/>
    <col min="15109" max="15109" width="10" style="2" customWidth="1"/>
    <col min="15110" max="15110" width="1.7109375" style="2" customWidth="1"/>
    <col min="15111" max="15111" width="12.42578125" style="2" customWidth="1"/>
    <col min="15112" max="15112" width="2" style="2" customWidth="1"/>
    <col min="15113" max="15113" width="13.85546875" style="2" customWidth="1"/>
    <col min="15114" max="15114" width="3.85546875" style="2" customWidth="1"/>
    <col min="15115" max="15115" width="12.42578125" style="2" customWidth="1"/>
    <col min="15116" max="15116" width="12.5703125" style="2" customWidth="1"/>
    <col min="15117" max="15117" width="16.7109375" style="2" customWidth="1"/>
    <col min="15118" max="15120" width="6.85546875" style="2"/>
    <col min="15121" max="15121" width="10.140625" style="2" bestFit="1" customWidth="1"/>
    <col min="15122" max="15353" width="6.85546875" style="2"/>
    <col min="15354" max="15354" width="28.5703125" style="2" customWidth="1"/>
    <col min="15355" max="15355" width="13.5703125" style="2" customWidth="1"/>
    <col min="15356" max="15356" width="11.7109375" style="2" customWidth="1"/>
    <col min="15357" max="15357" width="12" style="2" customWidth="1"/>
    <col min="15358" max="15359" width="11.42578125" style="2" customWidth="1"/>
    <col min="15360" max="15360" width="13.140625" style="2" customWidth="1"/>
    <col min="15361" max="15361" width="11.140625" style="2" customWidth="1"/>
    <col min="15362" max="15362" width="10.7109375" style="2" customWidth="1"/>
    <col min="15363" max="15363" width="9" style="2" customWidth="1"/>
    <col min="15364" max="15364" width="9.140625" style="2" customWidth="1"/>
    <col min="15365" max="15365" width="10" style="2" customWidth="1"/>
    <col min="15366" max="15366" width="1.7109375" style="2" customWidth="1"/>
    <col min="15367" max="15367" width="12.42578125" style="2" customWidth="1"/>
    <col min="15368" max="15368" width="2" style="2" customWidth="1"/>
    <col min="15369" max="15369" width="13.85546875" style="2" customWidth="1"/>
    <col min="15370" max="15370" width="3.85546875" style="2" customWidth="1"/>
    <col min="15371" max="15371" width="12.42578125" style="2" customWidth="1"/>
    <col min="15372" max="15372" width="12.5703125" style="2" customWidth="1"/>
    <col min="15373" max="15373" width="16.7109375" style="2" customWidth="1"/>
    <col min="15374" max="15376" width="6.85546875" style="2"/>
    <col min="15377" max="15377" width="10.140625" style="2" bestFit="1" customWidth="1"/>
    <col min="15378" max="15609" width="6.85546875" style="2"/>
    <col min="15610" max="15610" width="28.5703125" style="2" customWidth="1"/>
    <col min="15611" max="15611" width="13.5703125" style="2" customWidth="1"/>
    <col min="15612" max="15612" width="11.7109375" style="2" customWidth="1"/>
    <col min="15613" max="15613" width="12" style="2" customWidth="1"/>
    <col min="15614" max="15615" width="11.42578125" style="2" customWidth="1"/>
    <col min="15616" max="15616" width="13.140625" style="2" customWidth="1"/>
    <col min="15617" max="15617" width="11.140625" style="2" customWidth="1"/>
    <col min="15618" max="15618" width="10.7109375" style="2" customWidth="1"/>
    <col min="15619" max="15619" width="9" style="2" customWidth="1"/>
    <col min="15620" max="15620" width="9.140625" style="2" customWidth="1"/>
    <col min="15621" max="15621" width="10" style="2" customWidth="1"/>
    <col min="15622" max="15622" width="1.7109375" style="2" customWidth="1"/>
    <col min="15623" max="15623" width="12.42578125" style="2" customWidth="1"/>
    <col min="15624" max="15624" width="2" style="2" customWidth="1"/>
    <col min="15625" max="15625" width="13.85546875" style="2" customWidth="1"/>
    <col min="15626" max="15626" width="3.85546875" style="2" customWidth="1"/>
    <col min="15627" max="15627" width="12.42578125" style="2" customWidth="1"/>
    <col min="15628" max="15628" width="12.5703125" style="2" customWidth="1"/>
    <col min="15629" max="15629" width="16.7109375" style="2" customWidth="1"/>
    <col min="15630" max="15632" width="6.85546875" style="2"/>
    <col min="15633" max="15633" width="10.140625" style="2" bestFit="1" customWidth="1"/>
    <col min="15634" max="15865" width="6.85546875" style="2"/>
    <col min="15866" max="15866" width="28.5703125" style="2" customWidth="1"/>
    <col min="15867" max="15867" width="13.5703125" style="2" customWidth="1"/>
    <col min="15868" max="15868" width="11.7109375" style="2" customWidth="1"/>
    <col min="15869" max="15869" width="12" style="2" customWidth="1"/>
    <col min="15870" max="15871" width="11.42578125" style="2" customWidth="1"/>
    <col min="15872" max="15872" width="13.140625" style="2" customWidth="1"/>
    <col min="15873" max="15873" width="11.140625" style="2" customWidth="1"/>
    <col min="15874" max="15874" width="10.7109375" style="2" customWidth="1"/>
    <col min="15875" max="15875" width="9" style="2" customWidth="1"/>
    <col min="15876" max="15876" width="9.140625" style="2" customWidth="1"/>
    <col min="15877" max="15877" width="10" style="2" customWidth="1"/>
    <col min="15878" max="15878" width="1.7109375" style="2" customWidth="1"/>
    <col min="15879" max="15879" width="12.42578125" style="2" customWidth="1"/>
    <col min="15880" max="15880" width="2" style="2" customWidth="1"/>
    <col min="15881" max="15881" width="13.85546875" style="2" customWidth="1"/>
    <col min="15882" max="15882" width="3.85546875" style="2" customWidth="1"/>
    <col min="15883" max="15883" width="12.42578125" style="2" customWidth="1"/>
    <col min="15884" max="15884" width="12.5703125" style="2" customWidth="1"/>
    <col min="15885" max="15885" width="16.7109375" style="2" customWidth="1"/>
    <col min="15886" max="15888" width="6.85546875" style="2"/>
    <col min="15889" max="15889" width="10.140625" style="2" bestFit="1" customWidth="1"/>
    <col min="15890" max="16121" width="6.85546875" style="2"/>
    <col min="16122" max="16122" width="28.5703125" style="2" customWidth="1"/>
    <col min="16123" max="16123" width="13.5703125" style="2" customWidth="1"/>
    <col min="16124" max="16124" width="11.7109375" style="2" customWidth="1"/>
    <col min="16125" max="16125" width="12" style="2" customWidth="1"/>
    <col min="16126" max="16127" width="11.42578125" style="2" customWidth="1"/>
    <col min="16128" max="16128" width="13.140625" style="2" customWidth="1"/>
    <col min="16129" max="16129" width="11.140625" style="2" customWidth="1"/>
    <col min="16130" max="16130" width="10.7109375" style="2" customWidth="1"/>
    <col min="16131" max="16131" width="9" style="2" customWidth="1"/>
    <col min="16132" max="16132" width="9.140625" style="2" customWidth="1"/>
    <col min="16133" max="16133" width="10" style="2" customWidth="1"/>
    <col min="16134" max="16134" width="1.7109375" style="2" customWidth="1"/>
    <col min="16135" max="16135" width="12.42578125" style="2" customWidth="1"/>
    <col min="16136" max="16136" width="2" style="2" customWidth="1"/>
    <col min="16137" max="16137" width="13.85546875" style="2" customWidth="1"/>
    <col min="16138" max="16138" width="3.85546875" style="2" customWidth="1"/>
    <col min="16139" max="16139" width="12.42578125" style="2" customWidth="1"/>
    <col min="16140" max="16140" width="12.5703125" style="2" customWidth="1"/>
    <col min="16141" max="16141" width="16.7109375" style="2" customWidth="1"/>
    <col min="16142" max="16144" width="6.85546875" style="2"/>
    <col min="16145" max="16145" width="10.140625" style="2" bestFit="1" customWidth="1"/>
    <col min="16146" max="16384" width="6.85546875" style="2"/>
  </cols>
  <sheetData>
    <row r="1" spans="1:28" ht="18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U1" s="3"/>
      <c r="V1" s="3"/>
      <c r="W1" s="3"/>
      <c r="X1" s="3"/>
      <c r="Y1" s="3"/>
    </row>
    <row r="2" spans="1:28" ht="20.25" x14ac:dyDescent="0.2">
      <c r="A2" s="4"/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8"/>
      <c r="O2" s="9"/>
      <c r="P2" s="10"/>
      <c r="Q2" s="11" t="s">
        <v>2</v>
      </c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28" ht="116.25" customHeight="1" x14ac:dyDescent="0.2">
      <c r="A3" s="13" t="s">
        <v>3</v>
      </c>
      <c r="B3" s="14" t="s">
        <v>4</v>
      </c>
      <c r="C3" s="14" t="s">
        <v>5</v>
      </c>
      <c r="D3" s="14" t="s">
        <v>6</v>
      </c>
      <c r="E3" s="15" t="s">
        <v>7</v>
      </c>
      <c r="F3" s="15" t="s">
        <v>8</v>
      </c>
      <c r="G3" s="15" t="s">
        <v>9</v>
      </c>
      <c r="H3" s="16" t="s">
        <v>10</v>
      </c>
      <c r="I3" s="17" t="s">
        <v>11</v>
      </c>
      <c r="J3" s="18" t="s">
        <v>12</v>
      </c>
      <c r="K3" s="19" t="s">
        <v>13</v>
      </c>
      <c r="L3" s="18" t="s">
        <v>14</v>
      </c>
      <c r="M3" s="20" t="s">
        <v>15</v>
      </c>
      <c r="N3" s="21"/>
      <c r="O3" s="16" t="s">
        <v>16</v>
      </c>
      <c r="P3" s="22"/>
      <c r="Q3" s="23" t="s">
        <v>17</v>
      </c>
      <c r="R3" s="23" t="s">
        <v>18</v>
      </c>
      <c r="S3" s="23" t="s">
        <v>19</v>
      </c>
      <c r="T3" s="23" t="s">
        <v>20</v>
      </c>
      <c r="U3" s="24" t="s">
        <v>21</v>
      </c>
      <c r="V3" s="25" t="s">
        <v>22</v>
      </c>
      <c r="W3" s="26" t="s">
        <v>23</v>
      </c>
      <c r="X3" s="25" t="s">
        <v>11</v>
      </c>
      <c r="Y3" s="26" t="s">
        <v>24</v>
      </c>
      <c r="Z3" s="23" t="s">
        <v>25</v>
      </c>
      <c r="AA3" s="23" t="s">
        <v>26</v>
      </c>
      <c r="AB3" s="27" t="s">
        <v>27</v>
      </c>
    </row>
    <row r="4" spans="1:28" ht="15" x14ac:dyDescent="0.25">
      <c r="A4" s="28" t="s">
        <v>28</v>
      </c>
      <c r="B4" s="29">
        <v>4469120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3720</v>
      </c>
      <c r="I4" s="30">
        <v>7230</v>
      </c>
      <c r="J4" s="30">
        <v>75080</v>
      </c>
      <c r="K4" s="30">
        <v>0</v>
      </c>
      <c r="L4" s="30">
        <v>7980</v>
      </c>
      <c r="M4" s="30">
        <v>8300</v>
      </c>
      <c r="N4" s="29"/>
      <c r="O4" s="31">
        <v>244609.21439543573</v>
      </c>
      <c r="P4" s="32"/>
      <c r="Q4" s="33">
        <f>B4+C4+D4+E4+F4+O4</f>
        <v>4713729.2143954355</v>
      </c>
      <c r="R4" s="33">
        <f>H4+G4+L4</f>
        <v>11700</v>
      </c>
      <c r="S4" s="33">
        <f>Q4+R4</f>
        <v>4725429.2143954355</v>
      </c>
      <c r="T4" s="33">
        <f t="shared" ref="T4:T67" si="0">$R$74*S4/$S$70</f>
        <v>73904.618587512727</v>
      </c>
      <c r="U4" s="34">
        <f>S4-T4</f>
        <v>4651524.595807923</v>
      </c>
      <c r="V4" s="33">
        <f t="shared" ref="V4:V67" si="1">J4+K4</f>
        <v>75080</v>
      </c>
      <c r="W4" s="34">
        <f>V4*$V$72/$V$70</f>
        <v>27150.099660345069</v>
      </c>
      <c r="X4" s="33">
        <f t="shared" ref="X4:X67" si="2">I4</f>
        <v>7230</v>
      </c>
      <c r="Y4" s="34">
        <f>X4*$X$72/$X$70</f>
        <v>581.58107145124984</v>
      </c>
      <c r="Z4" s="33">
        <f>U4+W4+Y4</f>
        <v>4679256.2765397197</v>
      </c>
      <c r="AA4" s="35">
        <f>Z4/1000</f>
        <v>4679.2562765397197</v>
      </c>
      <c r="AB4" s="36">
        <f>AA4*35</f>
        <v>163773.96967889019</v>
      </c>
    </row>
    <row r="5" spans="1:28" ht="15" x14ac:dyDescent="0.25">
      <c r="A5" s="28" t="s">
        <v>29</v>
      </c>
      <c r="B5" s="29">
        <v>5790990</v>
      </c>
      <c r="C5" s="30">
        <v>0</v>
      </c>
      <c r="D5" s="30">
        <v>41890</v>
      </c>
      <c r="E5" s="30">
        <v>4212360</v>
      </c>
      <c r="F5" s="30">
        <v>0</v>
      </c>
      <c r="G5" s="30">
        <v>0</v>
      </c>
      <c r="H5" s="30">
        <v>2244790</v>
      </c>
      <c r="I5" s="30">
        <v>465310</v>
      </c>
      <c r="J5" s="30">
        <v>142920</v>
      </c>
      <c r="K5" s="30">
        <v>6350</v>
      </c>
      <c r="L5" s="30">
        <v>0</v>
      </c>
      <c r="M5" s="30">
        <v>12870</v>
      </c>
      <c r="N5" s="29"/>
      <c r="O5" s="31">
        <v>964421.1038456714</v>
      </c>
      <c r="P5" s="37"/>
      <c r="Q5" s="33">
        <f t="shared" ref="Q5:Q68" si="3">B5+C5+D5+E5+F5+O5</f>
        <v>11009661.103845671</v>
      </c>
      <c r="R5" s="33">
        <f t="shared" ref="R5:R68" si="4">H5+G5+L5</f>
        <v>2244790</v>
      </c>
      <c r="S5" s="33">
        <f t="shared" ref="S5:S68" si="5">Q5+R5</f>
        <v>13254451.103845671</v>
      </c>
      <c r="T5" s="33">
        <f t="shared" si="0"/>
        <v>207296.54576825048</v>
      </c>
      <c r="U5" s="34">
        <f t="shared" ref="U5:U68" si="6">S5-T5</f>
        <v>13047154.558077421</v>
      </c>
      <c r="V5" s="33">
        <f t="shared" si="1"/>
        <v>149270</v>
      </c>
      <c r="W5" s="34">
        <f t="shared" ref="W5:W68" si="7">V5*$V$72/$V$70</f>
        <v>53978.361431802194</v>
      </c>
      <c r="X5" s="33">
        <f t="shared" si="2"/>
        <v>465310</v>
      </c>
      <c r="Y5" s="34">
        <f t="shared" ref="Y5:Y68" si="8">X5*$X$72/$X$70</f>
        <v>37429.528126830024</v>
      </c>
      <c r="Z5" s="33">
        <f t="shared" ref="Z5:Z68" si="9">U5+W5+Y5</f>
        <v>13138562.447636053</v>
      </c>
      <c r="AA5" s="35">
        <f t="shared" ref="AA5:AA68" si="10">Z5/1000</f>
        <v>13138.562447636054</v>
      </c>
      <c r="AB5" s="36">
        <f t="shared" ref="AB5:AB68" si="11">AA5*35</f>
        <v>459849.68566726189</v>
      </c>
    </row>
    <row r="6" spans="1:28" ht="15" x14ac:dyDescent="0.25">
      <c r="A6" s="28" t="s">
        <v>30</v>
      </c>
      <c r="B6" s="29">
        <v>8780540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1691080</v>
      </c>
      <c r="I6" s="30">
        <v>429500</v>
      </c>
      <c r="J6" s="30">
        <v>81130</v>
      </c>
      <c r="K6" s="30">
        <v>0</v>
      </c>
      <c r="L6" s="30">
        <v>0</v>
      </c>
      <c r="M6" s="30">
        <v>12350</v>
      </c>
      <c r="N6" s="29"/>
      <c r="O6" s="31">
        <v>796548.544007855</v>
      </c>
      <c r="P6" s="37"/>
      <c r="Q6" s="33">
        <f t="shared" si="3"/>
        <v>9577088.5440078545</v>
      </c>
      <c r="R6" s="33">
        <f t="shared" si="4"/>
        <v>1691080</v>
      </c>
      <c r="S6" s="33">
        <f t="shared" si="5"/>
        <v>11268168.544007855</v>
      </c>
      <c r="T6" s="33">
        <f t="shared" si="0"/>
        <v>176231.54652021435</v>
      </c>
      <c r="U6" s="34">
        <f t="shared" si="6"/>
        <v>11091936.99748764</v>
      </c>
      <c r="V6" s="33">
        <f t="shared" si="1"/>
        <v>81130</v>
      </c>
      <c r="W6" s="34">
        <f t="shared" si="7"/>
        <v>29337.874073572133</v>
      </c>
      <c r="X6" s="33">
        <f t="shared" si="2"/>
        <v>429500</v>
      </c>
      <c r="Y6" s="34">
        <f t="shared" si="8"/>
        <v>34548.972363528599</v>
      </c>
      <c r="Z6" s="33">
        <f t="shared" si="9"/>
        <v>11155823.84392474</v>
      </c>
      <c r="AA6" s="35">
        <f t="shared" si="10"/>
        <v>11155.82384392474</v>
      </c>
      <c r="AB6" s="36">
        <f t="shared" si="11"/>
        <v>390453.83453736588</v>
      </c>
    </row>
    <row r="7" spans="1:28" ht="25.5" x14ac:dyDescent="0.25">
      <c r="A7" s="28" t="s">
        <v>31</v>
      </c>
      <c r="B7" s="29">
        <v>9776660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2120940</v>
      </c>
      <c r="I7" s="30">
        <v>287200</v>
      </c>
      <c r="J7" s="30">
        <v>46860</v>
      </c>
      <c r="K7" s="30">
        <v>7250</v>
      </c>
      <c r="L7" s="30">
        <v>0</v>
      </c>
      <c r="M7" s="30">
        <v>3550</v>
      </c>
      <c r="N7" s="29"/>
      <c r="O7" s="31">
        <v>568090.79974038061</v>
      </c>
      <c r="P7" s="37"/>
      <c r="Q7" s="33">
        <f t="shared" si="3"/>
        <v>10344750.799740382</v>
      </c>
      <c r="R7" s="33">
        <f t="shared" si="4"/>
        <v>2120940</v>
      </c>
      <c r="S7" s="33">
        <f t="shared" si="5"/>
        <v>12465690.799740382</v>
      </c>
      <c r="T7" s="33">
        <f t="shared" si="0"/>
        <v>194960.51727494676</v>
      </c>
      <c r="U7" s="34">
        <f t="shared" si="6"/>
        <v>12270730.282465436</v>
      </c>
      <c r="V7" s="33">
        <f t="shared" si="1"/>
        <v>54110</v>
      </c>
      <c r="W7" s="34">
        <f t="shared" si="7"/>
        <v>19567.020413176233</v>
      </c>
      <c r="X7" s="33">
        <f t="shared" si="2"/>
        <v>287200</v>
      </c>
      <c r="Y7" s="34">
        <f t="shared" si="8"/>
        <v>23102.36289360981</v>
      </c>
      <c r="Z7" s="33">
        <f t="shared" si="9"/>
        <v>12313399.665772222</v>
      </c>
      <c r="AA7" s="35">
        <f t="shared" si="10"/>
        <v>12313.399665772222</v>
      </c>
      <c r="AB7" s="36">
        <f t="shared" si="11"/>
        <v>430968.98830202775</v>
      </c>
    </row>
    <row r="8" spans="1:28" ht="15" x14ac:dyDescent="0.25">
      <c r="A8" s="28" t="s">
        <v>32</v>
      </c>
      <c r="B8" s="29">
        <v>349900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29"/>
      <c r="O8" s="31">
        <v>380.51288707444036</v>
      </c>
      <c r="P8" s="37"/>
      <c r="Q8" s="33">
        <f t="shared" si="3"/>
        <v>350280.51288707444</v>
      </c>
      <c r="R8" s="33">
        <f t="shared" si="4"/>
        <v>0</v>
      </c>
      <c r="S8" s="33">
        <f t="shared" si="5"/>
        <v>350280.51288707444</v>
      </c>
      <c r="T8" s="33">
        <f t="shared" si="0"/>
        <v>5478.3061027969634</v>
      </c>
      <c r="U8" s="34">
        <f t="shared" si="6"/>
        <v>344802.20678427746</v>
      </c>
      <c r="V8" s="33">
        <f t="shared" si="1"/>
        <v>0</v>
      </c>
      <c r="W8" s="34">
        <f t="shared" si="7"/>
        <v>0</v>
      </c>
      <c r="X8" s="33">
        <f t="shared" si="2"/>
        <v>0</v>
      </c>
      <c r="Y8" s="34">
        <f t="shared" si="8"/>
        <v>0</v>
      </c>
      <c r="Z8" s="33">
        <f t="shared" si="9"/>
        <v>344802.20678427746</v>
      </c>
      <c r="AA8" s="35">
        <f t="shared" si="10"/>
        <v>344.80220678427747</v>
      </c>
      <c r="AB8" s="36">
        <f t="shared" si="11"/>
        <v>12068.077237449712</v>
      </c>
    </row>
    <row r="9" spans="1:28" ht="15" x14ac:dyDescent="0.25">
      <c r="A9" s="28" t="s">
        <v>33</v>
      </c>
      <c r="B9" s="29">
        <v>55487760</v>
      </c>
      <c r="C9" s="30">
        <v>0</v>
      </c>
      <c r="D9" s="30">
        <v>0</v>
      </c>
      <c r="E9" s="30">
        <v>0</v>
      </c>
      <c r="F9" s="30">
        <v>43294737</v>
      </c>
      <c r="G9" s="30">
        <v>43632258</v>
      </c>
      <c r="H9" s="30">
        <v>22068250</v>
      </c>
      <c r="I9" s="30">
        <v>9800</v>
      </c>
      <c r="J9" s="30">
        <v>2170190</v>
      </c>
      <c r="K9" s="30">
        <v>444760</v>
      </c>
      <c r="L9" s="30">
        <v>5810</v>
      </c>
      <c r="M9" s="30">
        <v>0</v>
      </c>
      <c r="N9" s="29"/>
      <c r="O9" s="31">
        <v>5678774.3375156894</v>
      </c>
      <c r="P9" s="37"/>
      <c r="Q9" s="33">
        <f t="shared" si="3"/>
        <v>104461271.33751568</v>
      </c>
      <c r="R9" s="33">
        <f t="shared" si="4"/>
        <v>65706318</v>
      </c>
      <c r="S9" s="33">
        <f t="shared" si="5"/>
        <v>170167589.33751568</v>
      </c>
      <c r="T9" s="33">
        <f t="shared" si="0"/>
        <v>2661381.689441849</v>
      </c>
      <c r="U9" s="34">
        <f t="shared" si="6"/>
        <v>167506207.64807382</v>
      </c>
      <c r="V9" s="33">
        <f t="shared" si="1"/>
        <v>2614950</v>
      </c>
      <c r="W9" s="34">
        <f t="shared" si="7"/>
        <v>945606.72758150427</v>
      </c>
      <c r="X9" s="33">
        <f t="shared" si="2"/>
        <v>9800</v>
      </c>
      <c r="Y9" s="34">
        <f t="shared" si="8"/>
        <v>788.31182575688069</v>
      </c>
      <c r="Z9" s="33">
        <f t="shared" si="9"/>
        <v>168452602.68748108</v>
      </c>
      <c r="AA9" s="35">
        <f t="shared" si="10"/>
        <v>168452.60268748106</v>
      </c>
      <c r="AB9" s="36">
        <f t="shared" si="11"/>
        <v>5895841.0940618375</v>
      </c>
    </row>
    <row r="10" spans="1:28" ht="15" x14ac:dyDescent="0.25">
      <c r="A10" s="28" t="s">
        <v>34</v>
      </c>
      <c r="B10" s="29">
        <v>2456390</v>
      </c>
      <c r="C10" s="30">
        <v>0</v>
      </c>
      <c r="D10" s="30">
        <v>0</v>
      </c>
      <c r="E10" s="30">
        <v>520260</v>
      </c>
      <c r="F10" s="30">
        <v>5267963</v>
      </c>
      <c r="G10" s="30">
        <v>5309032</v>
      </c>
      <c r="H10" s="30">
        <v>1427340</v>
      </c>
      <c r="I10" s="30">
        <v>272870</v>
      </c>
      <c r="J10" s="30">
        <v>169120</v>
      </c>
      <c r="K10" s="30">
        <v>0</v>
      </c>
      <c r="L10" s="30">
        <v>0</v>
      </c>
      <c r="M10" s="30">
        <v>15000</v>
      </c>
      <c r="N10" s="29"/>
      <c r="O10" s="31">
        <v>673920.80584538821</v>
      </c>
      <c r="P10" s="37"/>
      <c r="Q10" s="33">
        <f t="shared" si="3"/>
        <v>8918533.8058453873</v>
      </c>
      <c r="R10" s="33">
        <f t="shared" si="4"/>
        <v>6736372</v>
      </c>
      <c r="S10" s="33">
        <f t="shared" si="5"/>
        <v>15654905.805845387</v>
      </c>
      <c r="T10" s="33">
        <f t="shared" si="0"/>
        <v>244839.10140477322</v>
      </c>
      <c r="U10" s="34">
        <f t="shared" si="6"/>
        <v>15410066.704440614</v>
      </c>
      <c r="V10" s="33">
        <f t="shared" si="1"/>
        <v>169120</v>
      </c>
      <c r="W10" s="34">
        <f t="shared" si="7"/>
        <v>61156.431200819905</v>
      </c>
      <c r="X10" s="33">
        <f t="shared" si="2"/>
        <v>272870</v>
      </c>
      <c r="Y10" s="34">
        <f t="shared" si="8"/>
        <v>21949.657948395921</v>
      </c>
      <c r="Z10" s="33">
        <f t="shared" si="9"/>
        <v>15493172.793589829</v>
      </c>
      <c r="AA10" s="35">
        <f t="shared" si="10"/>
        <v>15493.172793589829</v>
      </c>
      <c r="AB10" s="36">
        <f t="shared" si="11"/>
        <v>542261.04777564399</v>
      </c>
    </row>
    <row r="11" spans="1:28" ht="15" x14ac:dyDescent="0.25">
      <c r="A11" s="28" t="s">
        <v>35</v>
      </c>
      <c r="B11" s="29">
        <v>1662500</v>
      </c>
      <c r="C11" s="30">
        <v>0</v>
      </c>
      <c r="D11" s="30">
        <v>0</v>
      </c>
      <c r="E11" s="30">
        <v>2527505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29"/>
      <c r="O11" s="31">
        <v>106411.80085961531</v>
      </c>
      <c r="P11" s="37"/>
      <c r="Q11" s="33">
        <f t="shared" si="3"/>
        <v>4296416.8008596152</v>
      </c>
      <c r="R11" s="33">
        <f t="shared" si="4"/>
        <v>0</v>
      </c>
      <c r="S11" s="33">
        <f t="shared" si="5"/>
        <v>4296416.8008596152</v>
      </c>
      <c r="T11" s="33">
        <f t="shared" si="0"/>
        <v>67194.963791481787</v>
      </c>
      <c r="U11" s="34">
        <f t="shared" si="6"/>
        <v>4229221.8370681331</v>
      </c>
      <c r="V11" s="33">
        <f t="shared" si="1"/>
        <v>0</v>
      </c>
      <c r="W11" s="34">
        <f t="shared" si="7"/>
        <v>0</v>
      </c>
      <c r="X11" s="33">
        <f t="shared" si="2"/>
        <v>0</v>
      </c>
      <c r="Y11" s="34">
        <f t="shared" si="8"/>
        <v>0</v>
      </c>
      <c r="Z11" s="33">
        <f t="shared" si="9"/>
        <v>4229221.8370681331</v>
      </c>
      <c r="AA11" s="35">
        <f t="shared" si="10"/>
        <v>4229.221837068133</v>
      </c>
      <c r="AB11" s="36">
        <f t="shared" si="11"/>
        <v>148022.76429738465</v>
      </c>
    </row>
    <row r="12" spans="1:28" ht="15" x14ac:dyDescent="0.25">
      <c r="A12" s="28" t="s">
        <v>36</v>
      </c>
      <c r="B12" s="29">
        <v>5794540</v>
      </c>
      <c r="C12" s="30">
        <v>4861070</v>
      </c>
      <c r="D12" s="30">
        <v>0</v>
      </c>
      <c r="E12" s="30">
        <v>79470</v>
      </c>
      <c r="F12" s="30">
        <v>0</v>
      </c>
      <c r="G12" s="30">
        <v>0</v>
      </c>
      <c r="H12" s="30">
        <v>0</v>
      </c>
      <c r="I12" s="30">
        <v>11670</v>
      </c>
      <c r="J12" s="30">
        <v>429690</v>
      </c>
      <c r="K12" s="30">
        <v>0</v>
      </c>
      <c r="L12" s="30">
        <v>0</v>
      </c>
      <c r="M12" s="30">
        <v>7770</v>
      </c>
      <c r="N12" s="29"/>
      <c r="O12" s="31">
        <v>257125.80883405785</v>
      </c>
      <c r="P12" s="37"/>
      <c r="Q12" s="33">
        <f t="shared" si="3"/>
        <v>10992205.808834057</v>
      </c>
      <c r="R12" s="33">
        <f t="shared" si="4"/>
        <v>0</v>
      </c>
      <c r="S12" s="33">
        <f t="shared" si="5"/>
        <v>10992205.808834057</v>
      </c>
      <c r="T12" s="33">
        <f t="shared" si="0"/>
        <v>171915.55325017325</v>
      </c>
      <c r="U12" s="34">
        <f t="shared" si="6"/>
        <v>10820290.255583884</v>
      </c>
      <c r="V12" s="33">
        <f t="shared" si="1"/>
        <v>429690</v>
      </c>
      <c r="W12" s="34">
        <f t="shared" si="7"/>
        <v>155382.60952389016</v>
      </c>
      <c r="X12" s="33">
        <f t="shared" si="2"/>
        <v>11670</v>
      </c>
      <c r="Y12" s="34">
        <f t="shared" si="8"/>
        <v>938.73459250844883</v>
      </c>
      <c r="Z12" s="33">
        <f t="shared" si="9"/>
        <v>10976611.599700283</v>
      </c>
      <c r="AA12" s="35">
        <f t="shared" si="10"/>
        <v>10976.611599700283</v>
      </c>
      <c r="AB12" s="36">
        <f t="shared" si="11"/>
        <v>384181.40598950995</v>
      </c>
    </row>
    <row r="13" spans="1:28" ht="15" x14ac:dyDescent="0.25">
      <c r="A13" s="28" t="s">
        <v>37</v>
      </c>
      <c r="B13" s="29">
        <v>16032030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2967860</v>
      </c>
      <c r="I13" s="30">
        <v>67810</v>
      </c>
      <c r="J13" s="30">
        <v>146870</v>
      </c>
      <c r="K13" s="30">
        <v>0</v>
      </c>
      <c r="L13" s="30">
        <v>0</v>
      </c>
      <c r="M13" s="30">
        <v>2050</v>
      </c>
      <c r="N13" s="29"/>
      <c r="O13" s="31">
        <v>1823690.7661356539</v>
      </c>
      <c r="P13" s="37"/>
      <c r="Q13" s="33">
        <f t="shared" si="3"/>
        <v>17855720.766135655</v>
      </c>
      <c r="R13" s="33">
        <f t="shared" si="4"/>
        <v>2967860</v>
      </c>
      <c r="S13" s="33">
        <f t="shared" si="5"/>
        <v>20823580.766135655</v>
      </c>
      <c r="T13" s="33">
        <f t="shared" si="0"/>
        <v>325675.98081022437</v>
      </c>
      <c r="U13" s="34">
        <f t="shared" si="6"/>
        <v>20497904.78532543</v>
      </c>
      <c r="V13" s="33">
        <f t="shared" si="1"/>
        <v>146870</v>
      </c>
      <c r="W13" s="34">
        <f t="shared" si="7"/>
        <v>53110.483978621211</v>
      </c>
      <c r="X13" s="33">
        <f t="shared" si="2"/>
        <v>67810</v>
      </c>
      <c r="Y13" s="34">
        <f t="shared" si="8"/>
        <v>5454.6351943442942</v>
      </c>
      <c r="Z13" s="33">
        <f t="shared" si="9"/>
        <v>20556469.904498395</v>
      </c>
      <c r="AA13" s="35">
        <f t="shared" si="10"/>
        <v>20556.469904498394</v>
      </c>
      <c r="AB13" s="36">
        <f t="shared" si="11"/>
        <v>719476.44665744377</v>
      </c>
    </row>
    <row r="14" spans="1:28" ht="15" x14ac:dyDescent="0.25">
      <c r="A14" s="28" t="s">
        <v>38</v>
      </c>
      <c r="B14" s="29">
        <v>22606940</v>
      </c>
      <c r="C14" s="30">
        <v>4905570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6480</v>
      </c>
      <c r="J14" s="30">
        <v>47300</v>
      </c>
      <c r="K14" s="30">
        <v>0</v>
      </c>
      <c r="L14" s="30">
        <v>0</v>
      </c>
      <c r="M14" s="30">
        <v>9220</v>
      </c>
      <c r="N14" s="29"/>
      <c r="O14" s="31">
        <v>89911.26496882597</v>
      </c>
      <c r="P14" s="37"/>
      <c r="Q14" s="33">
        <f t="shared" si="3"/>
        <v>27602421.264968827</v>
      </c>
      <c r="R14" s="33">
        <f t="shared" si="4"/>
        <v>0</v>
      </c>
      <c r="S14" s="33">
        <f t="shared" si="5"/>
        <v>27602421.264968827</v>
      </c>
      <c r="T14" s="33">
        <f t="shared" si="0"/>
        <v>431695.47635269351</v>
      </c>
      <c r="U14" s="34">
        <f t="shared" si="6"/>
        <v>27170725.788616136</v>
      </c>
      <c r="V14" s="33">
        <f t="shared" si="1"/>
        <v>47300</v>
      </c>
      <c r="W14" s="34">
        <f t="shared" si="7"/>
        <v>17104.4181397752</v>
      </c>
      <c r="X14" s="33">
        <f t="shared" si="2"/>
        <v>6480</v>
      </c>
      <c r="Y14" s="34">
        <f t="shared" si="8"/>
        <v>521.25108478618245</v>
      </c>
      <c r="Z14" s="33">
        <f t="shared" si="9"/>
        <v>27188351.457840696</v>
      </c>
      <c r="AA14" s="35">
        <f t="shared" si="10"/>
        <v>27188.351457840698</v>
      </c>
      <c r="AB14" s="36">
        <f t="shared" si="11"/>
        <v>951592.30102442438</v>
      </c>
    </row>
    <row r="15" spans="1:28" ht="15" x14ac:dyDescent="0.25">
      <c r="A15" s="28" t="s">
        <v>39</v>
      </c>
      <c r="B15" s="29">
        <v>23291150</v>
      </c>
      <c r="C15" s="30">
        <v>2352040</v>
      </c>
      <c r="D15" s="30">
        <v>3182180</v>
      </c>
      <c r="E15" s="30">
        <v>0</v>
      </c>
      <c r="F15" s="30">
        <v>0</v>
      </c>
      <c r="G15" s="30">
        <v>0</v>
      </c>
      <c r="H15" s="30">
        <v>1750420</v>
      </c>
      <c r="I15" s="30">
        <v>0</v>
      </c>
      <c r="J15" s="30">
        <v>265980</v>
      </c>
      <c r="K15" s="30">
        <v>0</v>
      </c>
      <c r="L15" s="30">
        <v>0</v>
      </c>
      <c r="M15" s="30">
        <v>24800</v>
      </c>
      <c r="N15" s="29"/>
      <c r="O15" s="31">
        <v>856780.28883384576</v>
      </c>
      <c r="P15" s="37"/>
      <c r="Q15" s="33">
        <f t="shared" si="3"/>
        <v>29682150.288833845</v>
      </c>
      <c r="R15" s="33">
        <f t="shared" si="4"/>
        <v>1750420</v>
      </c>
      <c r="S15" s="33">
        <f t="shared" si="5"/>
        <v>31432570.288833845</v>
      </c>
      <c r="T15" s="33">
        <f t="shared" si="0"/>
        <v>491598.12009133078</v>
      </c>
      <c r="U15" s="34">
        <f t="shared" si="6"/>
        <v>30940972.168742515</v>
      </c>
      <c r="V15" s="33">
        <f t="shared" si="1"/>
        <v>265980</v>
      </c>
      <c r="W15" s="34">
        <f t="shared" si="7"/>
        <v>96182.518748782386</v>
      </c>
      <c r="X15" s="33">
        <f t="shared" si="2"/>
        <v>0</v>
      </c>
      <c r="Y15" s="34">
        <f t="shared" si="8"/>
        <v>0</v>
      </c>
      <c r="Z15" s="33">
        <f t="shared" si="9"/>
        <v>31037154.687491298</v>
      </c>
      <c r="AA15" s="35">
        <f t="shared" si="10"/>
        <v>31037.154687491296</v>
      </c>
      <c r="AB15" s="36">
        <f t="shared" si="11"/>
        <v>1086300.4140621955</v>
      </c>
    </row>
    <row r="16" spans="1:28" ht="25.5" x14ac:dyDescent="0.25">
      <c r="A16" s="28" t="s">
        <v>40</v>
      </c>
      <c r="B16" s="29">
        <v>14436260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17300</v>
      </c>
      <c r="N16" s="29"/>
      <c r="O16" s="31">
        <v>758608.39816040802</v>
      </c>
      <c r="P16" s="37"/>
      <c r="Q16" s="33">
        <f t="shared" si="3"/>
        <v>15194868.398160407</v>
      </c>
      <c r="R16" s="33">
        <f t="shared" si="4"/>
        <v>0</v>
      </c>
      <c r="S16" s="33">
        <f t="shared" si="5"/>
        <v>15194868.398160407</v>
      </c>
      <c r="T16" s="33">
        <f t="shared" si="0"/>
        <v>237644.22288508806</v>
      </c>
      <c r="U16" s="34">
        <f t="shared" si="6"/>
        <v>14957224.175275318</v>
      </c>
      <c r="V16" s="33">
        <f t="shared" si="1"/>
        <v>0</v>
      </c>
      <c r="W16" s="34">
        <f t="shared" si="7"/>
        <v>0</v>
      </c>
      <c r="X16" s="33">
        <f t="shared" si="2"/>
        <v>0</v>
      </c>
      <c r="Y16" s="34">
        <f t="shared" si="8"/>
        <v>0</v>
      </c>
      <c r="Z16" s="33">
        <f t="shared" si="9"/>
        <v>14957224.175275318</v>
      </c>
      <c r="AA16" s="35">
        <f t="shared" si="10"/>
        <v>14957.224175275318</v>
      </c>
      <c r="AB16" s="36">
        <f t="shared" si="11"/>
        <v>523502.84613463614</v>
      </c>
    </row>
    <row r="17" spans="1:28" ht="15" x14ac:dyDescent="0.25">
      <c r="A17" s="28" t="s">
        <v>41</v>
      </c>
      <c r="B17" s="29">
        <v>5002780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4820</v>
      </c>
      <c r="I17" s="30">
        <v>117060</v>
      </c>
      <c r="J17" s="30">
        <v>338820</v>
      </c>
      <c r="K17" s="30">
        <v>6810</v>
      </c>
      <c r="L17" s="30">
        <v>1216380</v>
      </c>
      <c r="M17" s="30">
        <v>6990</v>
      </c>
      <c r="N17" s="29"/>
      <c r="O17" s="31">
        <v>10265.058562622746</v>
      </c>
      <c r="P17" s="37"/>
      <c r="Q17" s="33">
        <f t="shared" si="3"/>
        <v>5013045.0585626224</v>
      </c>
      <c r="R17" s="33">
        <f t="shared" si="4"/>
        <v>1221200</v>
      </c>
      <c r="S17" s="33">
        <f t="shared" si="5"/>
        <v>6234245.0585626224</v>
      </c>
      <c r="T17" s="33">
        <f t="shared" si="0"/>
        <v>97502.14897528688</v>
      </c>
      <c r="U17" s="34">
        <f t="shared" si="6"/>
        <v>6136742.9095873358</v>
      </c>
      <c r="V17" s="33">
        <f t="shared" si="1"/>
        <v>345630</v>
      </c>
      <c r="W17" s="34">
        <f t="shared" si="7"/>
        <v>124985.20172622625</v>
      </c>
      <c r="X17" s="33">
        <f t="shared" si="2"/>
        <v>117060</v>
      </c>
      <c r="Y17" s="34">
        <f t="shared" si="8"/>
        <v>9416.3043186837203</v>
      </c>
      <c r="Z17" s="33">
        <f t="shared" si="9"/>
        <v>6271144.4156322461</v>
      </c>
      <c r="AA17" s="35">
        <f t="shared" si="10"/>
        <v>6271.1444156322459</v>
      </c>
      <c r="AB17" s="36">
        <f t="shared" si="11"/>
        <v>219490.05454712862</v>
      </c>
    </row>
    <row r="18" spans="1:28" ht="15" x14ac:dyDescent="0.25">
      <c r="A18" s="28" t="s">
        <v>42</v>
      </c>
      <c r="B18" s="29">
        <v>9775100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468600</v>
      </c>
      <c r="J18" s="30">
        <v>209250</v>
      </c>
      <c r="K18" s="30">
        <v>0</v>
      </c>
      <c r="L18" s="30">
        <v>0</v>
      </c>
      <c r="M18" s="30">
        <v>0</v>
      </c>
      <c r="N18" s="29"/>
      <c r="O18" s="31">
        <v>49520.752915863821</v>
      </c>
      <c r="P18" s="37"/>
      <c r="Q18" s="33">
        <f t="shared" si="3"/>
        <v>9824620.7529158629</v>
      </c>
      <c r="R18" s="33">
        <f t="shared" si="4"/>
        <v>0</v>
      </c>
      <c r="S18" s="33">
        <f t="shared" si="5"/>
        <v>9824620.7529158629</v>
      </c>
      <c r="T18" s="33">
        <f t="shared" si="0"/>
        <v>153654.79336761226</v>
      </c>
      <c r="U18" s="34">
        <f t="shared" si="6"/>
        <v>9670965.9595482498</v>
      </c>
      <c r="V18" s="33">
        <f t="shared" si="1"/>
        <v>209250</v>
      </c>
      <c r="W18" s="34">
        <f t="shared" si="7"/>
        <v>75668.065449216912</v>
      </c>
      <c r="X18" s="33">
        <f t="shared" si="2"/>
        <v>468600</v>
      </c>
      <c r="Y18" s="34">
        <f t="shared" si="8"/>
        <v>37694.175668334115</v>
      </c>
      <c r="Z18" s="33">
        <f t="shared" si="9"/>
        <v>9784328.2006658018</v>
      </c>
      <c r="AA18" s="35">
        <f t="shared" si="10"/>
        <v>9784.328200665801</v>
      </c>
      <c r="AB18" s="36">
        <f t="shared" si="11"/>
        <v>342451.48702330305</v>
      </c>
    </row>
    <row r="19" spans="1:28" ht="15" x14ac:dyDescent="0.25">
      <c r="A19" s="28" t="s">
        <v>43</v>
      </c>
      <c r="B19" s="29">
        <v>8108590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1234900</v>
      </c>
      <c r="I19" s="30">
        <v>36970</v>
      </c>
      <c r="J19" s="30">
        <v>0</v>
      </c>
      <c r="K19" s="30">
        <v>0</v>
      </c>
      <c r="L19" s="30">
        <v>9580</v>
      </c>
      <c r="M19" s="30">
        <v>0</v>
      </c>
      <c r="N19" s="29"/>
      <c r="O19" s="31">
        <v>413762.78710482887</v>
      </c>
      <c r="P19" s="37"/>
      <c r="Q19" s="33">
        <f t="shared" si="3"/>
        <v>8522352.7871048283</v>
      </c>
      <c r="R19" s="33">
        <f t="shared" si="4"/>
        <v>1244480</v>
      </c>
      <c r="S19" s="33">
        <f t="shared" si="5"/>
        <v>9766832.7871048283</v>
      </c>
      <c r="T19" s="33">
        <f t="shared" si="0"/>
        <v>152751.00296499606</v>
      </c>
      <c r="U19" s="34">
        <f t="shared" si="6"/>
        <v>9614081.7841398325</v>
      </c>
      <c r="V19" s="33">
        <f t="shared" si="1"/>
        <v>0</v>
      </c>
      <c r="W19" s="34">
        <f t="shared" si="7"/>
        <v>0</v>
      </c>
      <c r="X19" s="33">
        <f t="shared" si="2"/>
        <v>36970</v>
      </c>
      <c r="Y19" s="34">
        <f t="shared" si="8"/>
        <v>2973.8661426767226</v>
      </c>
      <c r="Z19" s="33">
        <f t="shared" si="9"/>
        <v>9617055.6502825096</v>
      </c>
      <c r="AA19" s="35">
        <f t="shared" si="10"/>
        <v>9617.0556502825093</v>
      </c>
      <c r="AB19" s="36">
        <f t="shared" si="11"/>
        <v>336596.94775988784</v>
      </c>
    </row>
    <row r="20" spans="1:28" ht="15" x14ac:dyDescent="0.25">
      <c r="A20" s="28" t="s">
        <v>44</v>
      </c>
      <c r="B20" s="29">
        <v>14502840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5476420</v>
      </c>
      <c r="I20" s="30">
        <v>1388130</v>
      </c>
      <c r="J20" s="30">
        <v>81930</v>
      </c>
      <c r="K20" s="30">
        <v>0</v>
      </c>
      <c r="L20" s="30">
        <v>0</v>
      </c>
      <c r="M20" s="30">
        <v>6960</v>
      </c>
      <c r="N20" s="29"/>
      <c r="O20" s="31">
        <v>1693695.7621215312</v>
      </c>
      <c r="P20" s="37"/>
      <c r="Q20" s="33">
        <f t="shared" si="3"/>
        <v>16196535.762121532</v>
      </c>
      <c r="R20" s="33">
        <f t="shared" si="4"/>
        <v>5476420</v>
      </c>
      <c r="S20" s="33">
        <f t="shared" si="5"/>
        <v>21672955.762121532</v>
      </c>
      <c r="T20" s="33">
        <f t="shared" si="0"/>
        <v>338960.00904725248</v>
      </c>
      <c r="U20" s="34">
        <f t="shared" si="6"/>
        <v>21333995.753074281</v>
      </c>
      <c r="V20" s="33">
        <f t="shared" si="1"/>
        <v>81930</v>
      </c>
      <c r="W20" s="34">
        <f t="shared" si="7"/>
        <v>29627.166557965793</v>
      </c>
      <c r="X20" s="33">
        <f t="shared" si="2"/>
        <v>1388130</v>
      </c>
      <c r="Y20" s="34">
        <f t="shared" si="8"/>
        <v>111661.15251917335</v>
      </c>
      <c r="Z20" s="33">
        <f t="shared" si="9"/>
        <v>21475284.072151419</v>
      </c>
      <c r="AA20" s="35">
        <f t="shared" si="10"/>
        <v>21475.284072151419</v>
      </c>
      <c r="AB20" s="36">
        <f t="shared" si="11"/>
        <v>751634.94252529962</v>
      </c>
    </row>
    <row r="21" spans="1:28" ht="15" x14ac:dyDescent="0.25">
      <c r="A21" s="28" t="s">
        <v>45</v>
      </c>
      <c r="B21" s="29">
        <v>4108080</v>
      </c>
      <c r="C21" s="30">
        <v>0</v>
      </c>
      <c r="D21" s="30">
        <v>0</v>
      </c>
      <c r="E21" s="30">
        <v>2250490</v>
      </c>
      <c r="F21" s="30">
        <v>0</v>
      </c>
      <c r="G21" s="30">
        <v>0</v>
      </c>
      <c r="H21" s="30">
        <v>0</v>
      </c>
      <c r="I21" s="30">
        <v>81330</v>
      </c>
      <c r="J21" s="30">
        <v>0</v>
      </c>
      <c r="K21" s="30">
        <v>0</v>
      </c>
      <c r="L21" s="30">
        <v>0</v>
      </c>
      <c r="M21" s="30">
        <v>0</v>
      </c>
      <c r="N21" s="29"/>
      <c r="O21" s="31">
        <v>163628.00247901084</v>
      </c>
      <c r="P21" s="37"/>
      <c r="Q21" s="33">
        <f t="shared" si="3"/>
        <v>6522198.0024790112</v>
      </c>
      <c r="R21" s="33">
        <f t="shared" si="4"/>
        <v>0</v>
      </c>
      <c r="S21" s="33">
        <f t="shared" si="5"/>
        <v>6522198.0024790112</v>
      </c>
      <c r="T21" s="33">
        <f t="shared" si="0"/>
        <v>102005.66633334232</v>
      </c>
      <c r="U21" s="34">
        <f t="shared" si="6"/>
        <v>6420192.3361456692</v>
      </c>
      <c r="V21" s="33">
        <f t="shared" si="1"/>
        <v>0</v>
      </c>
      <c r="W21" s="34">
        <f t="shared" si="7"/>
        <v>0</v>
      </c>
      <c r="X21" s="33">
        <f t="shared" si="2"/>
        <v>81330</v>
      </c>
      <c r="Y21" s="34">
        <f t="shared" si="8"/>
        <v>6542.1837539599092</v>
      </c>
      <c r="Z21" s="33">
        <f t="shared" si="9"/>
        <v>6426734.5198996291</v>
      </c>
      <c r="AA21" s="35">
        <f t="shared" si="10"/>
        <v>6426.734519899629</v>
      </c>
      <c r="AB21" s="36">
        <f t="shared" si="11"/>
        <v>224935.70819648702</v>
      </c>
    </row>
    <row r="22" spans="1:28" ht="15" x14ac:dyDescent="0.25">
      <c r="A22" s="28" t="s">
        <v>46</v>
      </c>
      <c r="B22" s="29">
        <v>11235550</v>
      </c>
      <c r="C22" s="30">
        <v>3046400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1614700</v>
      </c>
      <c r="J22" s="30">
        <v>80880</v>
      </c>
      <c r="K22" s="30">
        <v>0</v>
      </c>
      <c r="L22" s="30">
        <v>0</v>
      </c>
      <c r="M22" s="30">
        <v>0</v>
      </c>
      <c r="N22" s="29"/>
      <c r="O22" s="31">
        <v>0</v>
      </c>
      <c r="P22" s="37"/>
      <c r="Q22" s="33">
        <f t="shared" si="3"/>
        <v>14281950</v>
      </c>
      <c r="R22" s="33">
        <f t="shared" si="4"/>
        <v>0</v>
      </c>
      <c r="S22" s="33">
        <f t="shared" si="5"/>
        <v>14281950</v>
      </c>
      <c r="T22" s="33">
        <f t="shared" si="0"/>
        <v>223366.39055357574</v>
      </c>
      <c r="U22" s="34">
        <f t="shared" si="6"/>
        <v>14058583.609446425</v>
      </c>
      <c r="V22" s="33">
        <f t="shared" si="1"/>
        <v>80880</v>
      </c>
      <c r="W22" s="34">
        <f t="shared" si="7"/>
        <v>29247.470172199111</v>
      </c>
      <c r="X22" s="33">
        <f t="shared" si="2"/>
        <v>1614700</v>
      </c>
      <c r="Y22" s="34">
        <f t="shared" si="8"/>
        <v>129886.43929077912</v>
      </c>
      <c r="Z22" s="33">
        <f t="shared" si="9"/>
        <v>14217717.518909402</v>
      </c>
      <c r="AA22" s="35">
        <f t="shared" si="10"/>
        <v>14217.717518909401</v>
      </c>
      <c r="AB22" s="36">
        <f t="shared" si="11"/>
        <v>497620.11316182907</v>
      </c>
    </row>
    <row r="23" spans="1:28" ht="15" x14ac:dyDescent="0.25">
      <c r="A23" s="28" t="s">
        <v>47</v>
      </c>
      <c r="B23" s="29">
        <v>6810000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1272110</v>
      </c>
      <c r="I23" s="30">
        <v>0</v>
      </c>
      <c r="J23" s="30">
        <v>0</v>
      </c>
      <c r="K23" s="30">
        <v>0</v>
      </c>
      <c r="L23" s="30">
        <v>0</v>
      </c>
      <c r="M23" s="30">
        <v>8140</v>
      </c>
      <c r="N23" s="29"/>
      <c r="O23" s="31">
        <v>388710.92507612571</v>
      </c>
      <c r="P23" s="37"/>
      <c r="Q23" s="33">
        <f t="shared" si="3"/>
        <v>7198710.9250761261</v>
      </c>
      <c r="R23" s="33">
        <f t="shared" si="4"/>
        <v>1272110</v>
      </c>
      <c r="S23" s="33">
        <f t="shared" si="5"/>
        <v>8470820.9250761271</v>
      </c>
      <c r="T23" s="33">
        <f t="shared" si="0"/>
        <v>132481.67757623826</v>
      </c>
      <c r="U23" s="34">
        <f t="shared" si="6"/>
        <v>8338339.2474998888</v>
      </c>
      <c r="V23" s="33">
        <f t="shared" si="1"/>
        <v>0</v>
      </c>
      <c r="W23" s="34">
        <f t="shared" si="7"/>
        <v>0</v>
      </c>
      <c r="X23" s="33">
        <f t="shared" si="2"/>
        <v>0</v>
      </c>
      <c r="Y23" s="34">
        <f t="shared" si="8"/>
        <v>0</v>
      </c>
      <c r="Z23" s="33">
        <f t="shared" si="9"/>
        <v>8338339.2474998888</v>
      </c>
      <c r="AA23" s="35">
        <f t="shared" si="10"/>
        <v>8338.3392474998891</v>
      </c>
      <c r="AB23" s="36">
        <f t="shared" si="11"/>
        <v>291841.8736624961</v>
      </c>
    </row>
    <row r="24" spans="1:28" ht="25.5" x14ac:dyDescent="0.25">
      <c r="A24" s="28" t="s">
        <v>48</v>
      </c>
      <c r="B24" s="29">
        <v>5782900</v>
      </c>
      <c r="C24" s="30">
        <v>0</v>
      </c>
      <c r="D24" s="30">
        <v>676020</v>
      </c>
      <c r="E24" s="30">
        <v>1260290</v>
      </c>
      <c r="F24" s="30">
        <v>0</v>
      </c>
      <c r="G24" s="30">
        <v>0</v>
      </c>
      <c r="H24" s="30">
        <v>2385930</v>
      </c>
      <c r="I24" s="30">
        <v>292080</v>
      </c>
      <c r="J24" s="30">
        <v>130240</v>
      </c>
      <c r="K24" s="30">
        <v>0</v>
      </c>
      <c r="L24" s="30">
        <v>0</v>
      </c>
      <c r="M24" s="30">
        <v>9110</v>
      </c>
      <c r="N24" s="29"/>
      <c r="O24" s="31">
        <v>686131.88472822914</v>
      </c>
      <c r="P24" s="37"/>
      <c r="Q24" s="33">
        <f t="shared" si="3"/>
        <v>8405341.8847282287</v>
      </c>
      <c r="R24" s="33">
        <f t="shared" si="4"/>
        <v>2385930</v>
      </c>
      <c r="S24" s="33">
        <f t="shared" si="5"/>
        <v>10791271.884728229</v>
      </c>
      <c r="T24" s="33">
        <f t="shared" si="0"/>
        <v>168772.99320989271</v>
      </c>
      <c r="U24" s="34">
        <f t="shared" si="6"/>
        <v>10622498.891518336</v>
      </c>
      <c r="V24" s="33">
        <f t="shared" si="1"/>
        <v>130240</v>
      </c>
      <c r="W24" s="34">
        <f t="shared" si="7"/>
        <v>47096.816459287984</v>
      </c>
      <c r="X24" s="33">
        <f t="shared" si="2"/>
        <v>292080</v>
      </c>
      <c r="Y24" s="34">
        <f t="shared" si="8"/>
        <v>23494.910006843849</v>
      </c>
      <c r="Z24" s="33">
        <f t="shared" si="9"/>
        <v>10693090.617984468</v>
      </c>
      <c r="AA24" s="35">
        <f t="shared" si="10"/>
        <v>10693.090617984468</v>
      </c>
      <c r="AB24" s="36">
        <f t="shared" si="11"/>
        <v>374258.1716294564</v>
      </c>
    </row>
    <row r="25" spans="1:28" ht="15" x14ac:dyDescent="0.25">
      <c r="A25" s="38" t="s">
        <v>49</v>
      </c>
      <c r="B25" s="29">
        <v>11116750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42670</v>
      </c>
      <c r="K25" s="30">
        <v>0</v>
      </c>
      <c r="L25" s="30">
        <v>0</v>
      </c>
      <c r="M25" s="30">
        <v>2060</v>
      </c>
      <c r="N25" s="29"/>
      <c r="O25" s="31">
        <v>550855.82285476488</v>
      </c>
      <c r="P25" s="37"/>
      <c r="Q25" s="33">
        <f t="shared" si="3"/>
        <v>11667605.822854765</v>
      </c>
      <c r="R25" s="33">
        <f t="shared" si="4"/>
        <v>0</v>
      </c>
      <c r="S25" s="33">
        <f t="shared" si="5"/>
        <v>11667605.822854765</v>
      </c>
      <c r="T25" s="33">
        <f t="shared" si="0"/>
        <v>182478.6530587876</v>
      </c>
      <c r="U25" s="34">
        <f t="shared" si="6"/>
        <v>11485127.169795977</v>
      </c>
      <c r="V25" s="33">
        <f t="shared" si="1"/>
        <v>42670</v>
      </c>
      <c r="W25" s="34">
        <f t="shared" si="7"/>
        <v>15430.137886346885</v>
      </c>
      <c r="X25" s="33">
        <f t="shared" si="2"/>
        <v>0</v>
      </c>
      <c r="Y25" s="34">
        <f t="shared" si="8"/>
        <v>0</v>
      </c>
      <c r="Z25" s="33">
        <f t="shared" si="9"/>
        <v>11500557.307682324</v>
      </c>
      <c r="AA25" s="35">
        <f t="shared" si="10"/>
        <v>11500.557307682324</v>
      </c>
      <c r="AB25" s="36">
        <f t="shared" si="11"/>
        <v>402519.50576888135</v>
      </c>
    </row>
    <row r="26" spans="1:28" ht="15" x14ac:dyDescent="0.25">
      <c r="A26" s="28" t="s">
        <v>50</v>
      </c>
      <c r="B26" s="29">
        <v>13061440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87310</v>
      </c>
      <c r="J26" s="30">
        <v>119400</v>
      </c>
      <c r="K26" s="30">
        <v>0</v>
      </c>
      <c r="L26" s="30">
        <v>0</v>
      </c>
      <c r="M26" s="30">
        <v>7200</v>
      </c>
      <c r="N26" s="29"/>
      <c r="O26" s="31">
        <v>528084.61919963418</v>
      </c>
      <c r="P26" s="37"/>
      <c r="Q26" s="33">
        <f t="shared" si="3"/>
        <v>13589524.619199634</v>
      </c>
      <c r="R26" s="33">
        <f t="shared" si="4"/>
        <v>0</v>
      </c>
      <c r="S26" s="33">
        <f t="shared" si="5"/>
        <v>13589524.619199634</v>
      </c>
      <c r="T26" s="33">
        <f t="shared" si="0"/>
        <v>212537.01795130063</v>
      </c>
      <c r="U26" s="34">
        <f t="shared" si="6"/>
        <v>13376987.601248333</v>
      </c>
      <c r="V26" s="33">
        <f t="shared" si="1"/>
        <v>119400</v>
      </c>
      <c r="W26" s="34">
        <f t="shared" si="7"/>
        <v>43176.90329575388</v>
      </c>
      <c r="X26" s="33">
        <f t="shared" si="2"/>
        <v>87310</v>
      </c>
      <c r="Y26" s="34">
        <f t="shared" si="8"/>
        <v>7023.2148476360471</v>
      </c>
      <c r="Z26" s="33">
        <f t="shared" si="9"/>
        <v>13427187.719391722</v>
      </c>
      <c r="AA26" s="35">
        <f t="shared" si="10"/>
        <v>13427.187719391723</v>
      </c>
      <c r="AB26" s="36">
        <f t="shared" si="11"/>
        <v>469951.57017871027</v>
      </c>
    </row>
    <row r="27" spans="1:28" ht="15" x14ac:dyDescent="0.25">
      <c r="A27" s="28" t="s">
        <v>51</v>
      </c>
      <c r="B27" s="29">
        <v>8763250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41920</v>
      </c>
      <c r="I27" s="30">
        <v>0</v>
      </c>
      <c r="J27" s="30">
        <v>0</v>
      </c>
      <c r="K27" s="30">
        <v>0</v>
      </c>
      <c r="L27" s="30">
        <v>1262810</v>
      </c>
      <c r="M27" s="30">
        <v>4770</v>
      </c>
      <c r="N27" s="29"/>
      <c r="O27" s="31">
        <v>39746.023344643683</v>
      </c>
      <c r="P27" s="37"/>
      <c r="Q27" s="33">
        <f t="shared" si="3"/>
        <v>8802996.0233446434</v>
      </c>
      <c r="R27" s="33">
        <f t="shared" si="4"/>
        <v>1304730</v>
      </c>
      <c r="S27" s="33">
        <f t="shared" si="5"/>
        <v>10107726.023344643</v>
      </c>
      <c r="T27" s="33">
        <f t="shared" si="0"/>
        <v>158082.49423495674</v>
      </c>
      <c r="U27" s="34">
        <f t="shared" si="6"/>
        <v>9949643.5291096866</v>
      </c>
      <c r="V27" s="33">
        <f t="shared" si="1"/>
        <v>0</v>
      </c>
      <c r="W27" s="34">
        <f t="shared" si="7"/>
        <v>0</v>
      </c>
      <c r="X27" s="33">
        <f t="shared" si="2"/>
        <v>0</v>
      </c>
      <c r="Y27" s="34">
        <f t="shared" si="8"/>
        <v>0</v>
      </c>
      <c r="Z27" s="33">
        <f t="shared" si="9"/>
        <v>9949643.5291096866</v>
      </c>
      <c r="AA27" s="35">
        <f t="shared" si="10"/>
        <v>9949.6435291096859</v>
      </c>
      <c r="AB27" s="36">
        <f t="shared" si="11"/>
        <v>348237.52351883904</v>
      </c>
    </row>
    <row r="28" spans="1:28" ht="15" x14ac:dyDescent="0.25">
      <c r="A28" s="28" t="s">
        <v>52</v>
      </c>
      <c r="B28" s="29">
        <v>13555510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3316590</v>
      </c>
      <c r="I28" s="30">
        <v>112250</v>
      </c>
      <c r="J28" s="30">
        <v>155050</v>
      </c>
      <c r="K28" s="30">
        <v>0</v>
      </c>
      <c r="L28" s="30">
        <v>0</v>
      </c>
      <c r="M28" s="30">
        <v>4620</v>
      </c>
      <c r="N28" s="29"/>
      <c r="O28" s="31">
        <v>309531.83639914129</v>
      </c>
      <c r="P28" s="37"/>
      <c r="Q28" s="33">
        <f t="shared" si="3"/>
        <v>13865041.836399142</v>
      </c>
      <c r="R28" s="33">
        <f t="shared" si="4"/>
        <v>3316590</v>
      </c>
      <c r="S28" s="33">
        <f t="shared" si="5"/>
        <v>17181631.836399142</v>
      </c>
      <c r="T28" s="33">
        <f t="shared" si="0"/>
        <v>268716.74295995163</v>
      </c>
      <c r="U28" s="34">
        <f t="shared" si="6"/>
        <v>16912915.093439192</v>
      </c>
      <c r="V28" s="33">
        <f t="shared" si="1"/>
        <v>155050</v>
      </c>
      <c r="W28" s="34">
        <f t="shared" si="7"/>
        <v>56068.499631546394</v>
      </c>
      <c r="X28" s="33">
        <f t="shared" si="2"/>
        <v>112250</v>
      </c>
      <c r="Y28" s="34">
        <f t="shared" si="8"/>
        <v>9029.3880042050878</v>
      </c>
      <c r="Z28" s="33">
        <f t="shared" si="9"/>
        <v>16978012.981074944</v>
      </c>
      <c r="AA28" s="35">
        <f t="shared" si="10"/>
        <v>16978.012981074946</v>
      </c>
      <c r="AB28" s="36">
        <f t="shared" si="11"/>
        <v>594230.45433762309</v>
      </c>
    </row>
    <row r="29" spans="1:28" ht="15" x14ac:dyDescent="0.25">
      <c r="A29" s="28" t="s">
        <v>53</v>
      </c>
      <c r="B29" s="29">
        <v>4698890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106970</v>
      </c>
      <c r="J29" s="30">
        <v>20810</v>
      </c>
      <c r="K29" s="30">
        <v>0</v>
      </c>
      <c r="L29" s="30">
        <v>0</v>
      </c>
      <c r="M29" s="30">
        <v>6270</v>
      </c>
      <c r="N29" s="29"/>
      <c r="O29" s="31">
        <v>221297.31825545311</v>
      </c>
      <c r="P29" s="37"/>
      <c r="Q29" s="33">
        <f t="shared" si="3"/>
        <v>4920187.3182554534</v>
      </c>
      <c r="R29" s="33">
        <f t="shared" si="4"/>
        <v>0</v>
      </c>
      <c r="S29" s="33">
        <f t="shared" si="5"/>
        <v>4920187.3182554534</v>
      </c>
      <c r="T29" s="33">
        <f t="shared" si="0"/>
        <v>76950.590229359295</v>
      </c>
      <c r="U29" s="34">
        <f t="shared" si="6"/>
        <v>4843236.7280260939</v>
      </c>
      <c r="V29" s="33">
        <f t="shared" si="1"/>
        <v>20810</v>
      </c>
      <c r="W29" s="34">
        <f t="shared" si="7"/>
        <v>7525.2207502901028</v>
      </c>
      <c r="X29" s="33">
        <f t="shared" si="2"/>
        <v>106970</v>
      </c>
      <c r="Y29" s="34">
        <f t="shared" si="8"/>
        <v>8604.6648980830141</v>
      </c>
      <c r="Z29" s="33">
        <f t="shared" si="9"/>
        <v>4859366.6136744665</v>
      </c>
      <c r="AA29" s="35">
        <f t="shared" si="10"/>
        <v>4859.3666136744669</v>
      </c>
      <c r="AB29" s="36">
        <f t="shared" si="11"/>
        <v>170077.83147860633</v>
      </c>
    </row>
    <row r="30" spans="1:28" ht="15" x14ac:dyDescent="0.25">
      <c r="A30" s="28" t="s">
        <v>54</v>
      </c>
      <c r="B30" s="29">
        <v>11491030</v>
      </c>
      <c r="C30" s="30">
        <v>0</v>
      </c>
      <c r="D30" s="30">
        <v>0</v>
      </c>
      <c r="E30" s="30">
        <v>4625730</v>
      </c>
      <c r="F30" s="30">
        <v>0</v>
      </c>
      <c r="G30" s="30">
        <v>0</v>
      </c>
      <c r="H30" s="30">
        <v>2671930</v>
      </c>
      <c r="I30" s="30">
        <v>455090</v>
      </c>
      <c r="J30" s="30">
        <v>253290</v>
      </c>
      <c r="K30" s="30">
        <v>0</v>
      </c>
      <c r="L30" s="30">
        <v>44520</v>
      </c>
      <c r="M30" s="30">
        <v>6670</v>
      </c>
      <c r="N30" s="29"/>
      <c r="O30" s="31">
        <v>971564.83229350625</v>
      </c>
      <c r="P30" s="37"/>
      <c r="Q30" s="33">
        <f t="shared" si="3"/>
        <v>17088324.832293507</v>
      </c>
      <c r="R30" s="33">
        <f t="shared" si="4"/>
        <v>2716450</v>
      </c>
      <c r="S30" s="33">
        <f t="shared" si="5"/>
        <v>19804774.832293507</v>
      </c>
      <c r="T30" s="33">
        <f t="shared" si="0"/>
        <v>309742.09194232576</v>
      </c>
      <c r="U30" s="34">
        <f t="shared" si="6"/>
        <v>19495032.740351181</v>
      </c>
      <c r="V30" s="33">
        <f t="shared" si="1"/>
        <v>253290</v>
      </c>
      <c r="W30" s="34">
        <f t="shared" si="7"/>
        <v>91593.616715087948</v>
      </c>
      <c r="X30" s="33">
        <f t="shared" si="2"/>
        <v>455090</v>
      </c>
      <c r="Y30" s="34">
        <f t="shared" si="8"/>
        <v>36607.4315085407</v>
      </c>
      <c r="Z30" s="33">
        <f t="shared" si="9"/>
        <v>19623233.788574811</v>
      </c>
      <c r="AA30" s="35">
        <f t="shared" si="10"/>
        <v>19623.233788574809</v>
      </c>
      <c r="AB30" s="36">
        <f t="shared" si="11"/>
        <v>686813.18260011834</v>
      </c>
    </row>
    <row r="31" spans="1:28" ht="25.5" x14ac:dyDescent="0.25">
      <c r="A31" s="28" t="s">
        <v>55</v>
      </c>
      <c r="B31" s="29">
        <v>5599200</v>
      </c>
      <c r="C31" s="30">
        <v>0</v>
      </c>
      <c r="D31" s="30">
        <v>0</v>
      </c>
      <c r="E31" s="30">
        <v>7524340</v>
      </c>
      <c r="F31" s="30">
        <v>0</v>
      </c>
      <c r="G31" s="30">
        <v>0</v>
      </c>
      <c r="H31" s="30">
        <v>3359270</v>
      </c>
      <c r="I31" s="30">
        <v>171410</v>
      </c>
      <c r="J31" s="30">
        <v>185480</v>
      </c>
      <c r="K31" s="30">
        <v>2210</v>
      </c>
      <c r="L31" s="30">
        <v>3360</v>
      </c>
      <c r="M31" s="30">
        <v>7430</v>
      </c>
      <c r="N31" s="29"/>
      <c r="O31" s="31">
        <v>618581.02841416141</v>
      </c>
      <c r="P31" s="37"/>
      <c r="Q31" s="33">
        <f t="shared" si="3"/>
        <v>13742121.028414162</v>
      </c>
      <c r="R31" s="33">
        <f t="shared" si="4"/>
        <v>3362630</v>
      </c>
      <c r="S31" s="33">
        <f t="shared" si="5"/>
        <v>17104751.02841416</v>
      </c>
      <c r="T31" s="33">
        <f t="shared" si="0"/>
        <v>267514.34492729872</v>
      </c>
      <c r="U31" s="34">
        <f t="shared" si="6"/>
        <v>16837236.68348686</v>
      </c>
      <c r="V31" s="33">
        <f t="shared" si="1"/>
        <v>187690</v>
      </c>
      <c r="W31" s="34">
        <f t="shared" si="7"/>
        <v>67871.632994807762</v>
      </c>
      <c r="X31" s="33">
        <f t="shared" si="2"/>
        <v>171410</v>
      </c>
      <c r="Y31" s="34">
        <f t="shared" si="8"/>
        <v>13788.217352345606</v>
      </c>
      <c r="Z31" s="33">
        <f t="shared" si="9"/>
        <v>16918896.533834014</v>
      </c>
      <c r="AA31" s="35">
        <f t="shared" si="10"/>
        <v>16918.896533834013</v>
      </c>
      <c r="AB31" s="36">
        <f t="shared" si="11"/>
        <v>592161.37868419045</v>
      </c>
    </row>
    <row r="32" spans="1:28" ht="15" x14ac:dyDescent="0.25">
      <c r="A32" s="28" t="s">
        <v>56</v>
      </c>
      <c r="B32" s="29">
        <v>23407370</v>
      </c>
      <c r="C32" s="30">
        <v>0</v>
      </c>
      <c r="D32" s="30">
        <v>14900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151960</v>
      </c>
      <c r="K32" s="30">
        <v>0</v>
      </c>
      <c r="L32" s="30">
        <v>0</v>
      </c>
      <c r="M32" s="30">
        <v>6640</v>
      </c>
      <c r="N32" s="29"/>
      <c r="O32" s="31">
        <v>1400906.5368165616</v>
      </c>
      <c r="P32" s="37"/>
      <c r="Q32" s="33">
        <f t="shared" si="3"/>
        <v>24823176.53681656</v>
      </c>
      <c r="R32" s="33">
        <f t="shared" si="4"/>
        <v>0</v>
      </c>
      <c r="S32" s="33">
        <f t="shared" si="5"/>
        <v>24823176.53681656</v>
      </c>
      <c r="T32" s="33">
        <f t="shared" si="0"/>
        <v>388228.73242819961</v>
      </c>
      <c r="U32" s="34">
        <f t="shared" si="6"/>
        <v>24434947.804388359</v>
      </c>
      <c r="V32" s="33">
        <f t="shared" si="1"/>
        <v>151960</v>
      </c>
      <c r="W32" s="34">
        <f t="shared" si="7"/>
        <v>54951.107410575882</v>
      </c>
      <c r="X32" s="33">
        <f t="shared" si="2"/>
        <v>0</v>
      </c>
      <c r="Y32" s="34">
        <f t="shared" si="8"/>
        <v>0</v>
      </c>
      <c r="Z32" s="33">
        <f t="shared" si="9"/>
        <v>24489898.911798935</v>
      </c>
      <c r="AA32" s="35">
        <f t="shared" si="10"/>
        <v>24489.898911798937</v>
      </c>
      <c r="AB32" s="36">
        <f t="shared" si="11"/>
        <v>857146.46191296284</v>
      </c>
    </row>
    <row r="33" spans="1:28" ht="15" x14ac:dyDescent="0.25">
      <c r="A33" s="28" t="s">
        <v>57</v>
      </c>
      <c r="B33" s="29">
        <v>4407790</v>
      </c>
      <c r="C33" s="30">
        <v>0</v>
      </c>
      <c r="D33" s="30">
        <v>16000</v>
      </c>
      <c r="E33" s="30">
        <v>7150050</v>
      </c>
      <c r="F33" s="30">
        <v>0</v>
      </c>
      <c r="G33" s="30">
        <v>0</v>
      </c>
      <c r="H33" s="30">
        <v>0</v>
      </c>
      <c r="I33" s="30">
        <v>235870</v>
      </c>
      <c r="J33" s="30">
        <v>0</v>
      </c>
      <c r="K33" s="30">
        <v>0</v>
      </c>
      <c r="L33" s="30">
        <v>0</v>
      </c>
      <c r="M33" s="30">
        <v>0</v>
      </c>
      <c r="N33" s="29"/>
      <c r="O33" s="31">
        <v>219036.03670529727</v>
      </c>
      <c r="P33" s="37"/>
      <c r="Q33" s="33">
        <f t="shared" si="3"/>
        <v>11792876.036705296</v>
      </c>
      <c r="R33" s="33">
        <f t="shared" si="4"/>
        <v>0</v>
      </c>
      <c r="S33" s="33">
        <f t="shared" si="5"/>
        <v>11792876.036705296</v>
      </c>
      <c r="T33" s="33">
        <f t="shared" si="0"/>
        <v>184437.85019304923</v>
      </c>
      <c r="U33" s="34">
        <f t="shared" si="6"/>
        <v>11608438.186512247</v>
      </c>
      <c r="V33" s="33">
        <f t="shared" si="1"/>
        <v>0</v>
      </c>
      <c r="W33" s="34">
        <f t="shared" si="7"/>
        <v>0</v>
      </c>
      <c r="X33" s="33">
        <f t="shared" si="2"/>
        <v>235870</v>
      </c>
      <c r="Y33" s="34">
        <f t="shared" si="8"/>
        <v>18973.378606252598</v>
      </c>
      <c r="Z33" s="33">
        <f t="shared" si="9"/>
        <v>11627411.565118499</v>
      </c>
      <c r="AA33" s="35">
        <f t="shared" si="10"/>
        <v>11627.411565118498</v>
      </c>
      <c r="AB33" s="36">
        <f t="shared" si="11"/>
        <v>406959.40477914747</v>
      </c>
    </row>
    <row r="34" spans="1:28" ht="15" x14ac:dyDescent="0.25">
      <c r="A34" s="28" t="s">
        <v>58</v>
      </c>
      <c r="B34" s="29">
        <v>8914070</v>
      </c>
      <c r="C34" s="30">
        <v>334600</v>
      </c>
      <c r="D34" s="30">
        <v>133880</v>
      </c>
      <c r="E34" s="30">
        <v>0</v>
      </c>
      <c r="F34" s="30">
        <v>0</v>
      </c>
      <c r="G34" s="30">
        <v>0</v>
      </c>
      <c r="H34" s="30">
        <v>0</v>
      </c>
      <c r="I34" s="30">
        <v>591350</v>
      </c>
      <c r="J34" s="30">
        <v>58480</v>
      </c>
      <c r="K34" s="30">
        <v>0</v>
      </c>
      <c r="L34" s="30">
        <v>0</v>
      </c>
      <c r="M34" s="30">
        <v>0</v>
      </c>
      <c r="N34" s="29"/>
      <c r="O34" s="31">
        <v>648050.75187277934</v>
      </c>
      <c r="P34" s="37"/>
      <c r="Q34" s="33">
        <f t="shared" si="3"/>
        <v>10030600.75187278</v>
      </c>
      <c r="R34" s="33">
        <f t="shared" si="4"/>
        <v>0</v>
      </c>
      <c r="S34" s="33">
        <f t="shared" si="5"/>
        <v>10030600.75187278</v>
      </c>
      <c r="T34" s="33">
        <f t="shared" si="0"/>
        <v>156876.27284998237</v>
      </c>
      <c r="U34" s="34">
        <f t="shared" si="6"/>
        <v>9873724.4790227972</v>
      </c>
      <c r="V34" s="33">
        <f t="shared" si="1"/>
        <v>58480</v>
      </c>
      <c r="W34" s="34">
        <f t="shared" si="7"/>
        <v>21147.280609176607</v>
      </c>
      <c r="X34" s="33">
        <f t="shared" si="2"/>
        <v>591350</v>
      </c>
      <c r="Y34" s="34">
        <f t="shared" si="8"/>
        <v>47568.183485850146</v>
      </c>
      <c r="Z34" s="33">
        <f t="shared" si="9"/>
        <v>9942439.9431178253</v>
      </c>
      <c r="AA34" s="35">
        <f t="shared" si="10"/>
        <v>9942.4399431178244</v>
      </c>
      <c r="AB34" s="36">
        <f t="shared" si="11"/>
        <v>347985.39800912386</v>
      </c>
    </row>
    <row r="35" spans="1:28" ht="15" x14ac:dyDescent="0.25">
      <c r="A35" s="28" t="s">
        <v>59</v>
      </c>
      <c r="B35" s="29"/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29"/>
      <c r="O35" s="31">
        <v>31826.185205810856</v>
      </c>
      <c r="P35" s="37"/>
      <c r="Q35" s="33">
        <f t="shared" si="3"/>
        <v>31826.185205810856</v>
      </c>
      <c r="R35" s="33">
        <f t="shared" si="4"/>
        <v>0</v>
      </c>
      <c r="S35" s="33">
        <f t="shared" si="5"/>
        <v>31826.185205810856</v>
      </c>
      <c r="T35" s="33">
        <f t="shared" si="0"/>
        <v>497.75416623861457</v>
      </c>
      <c r="U35" s="34">
        <f t="shared" si="6"/>
        <v>31328.431039572242</v>
      </c>
      <c r="V35" s="33">
        <f t="shared" si="1"/>
        <v>0</v>
      </c>
      <c r="W35" s="34">
        <f t="shared" si="7"/>
        <v>0</v>
      </c>
      <c r="X35" s="33">
        <f t="shared" si="2"/>
        <v>0</v>
      </c>
      <c r="Y35" s="34">
        <f t="shared" si="8"/>
        <v>0</v>
      </c>
      <c r="Z35" s="33">
        <f t="shared" si="9"/>
        <v>31328.431039572242</v>
      </c>
      <c r="AA35" s="35">
        <f t="shared" si="10"/>
        <v>31.328431039572241</v>
      </c>
      <c r="AB35" s="36">
        <f t="shared" si="11"/>
        <v>1096.4950863850283</v>
      </c>
    </row>
    <row r="36" spans="1:28" ht="15" x14ac:dyDescent="0.25">
      <c r="A36" s="28" t="s">
        <v>60</v>
      </c>
      <c r="B36" s="29">
        <v>6259280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29"/>
      <c r="O36" s="31">
        <v>315146.74190465268</v>
      </c>
      <c r="P36" s="37"/>
      <c r="Q36" s="33">
        <f t="shared" si="3"/>
        <v>6574426.7419046527</v>
      </c>
      <c r="R36" s="33">
        <f t="shared" si="4"/>
        <v>0</v>
      </c>
      <c r="S36" s="33">
        <f t="shared" si="5"/>
        <v>6574426.7419046527</v>
      </c>
      <c r="T36" s="33">
        <f t="shared" si="0"/>
        <v>102822.51172270923</v>
      </c>
      <c r="U36" s="34">
        <f t="shared" si="6"/>
        <v>6471604.2301819436</v>
      </c>
      <c r="V36" s="33">
        <f t="shared" si="1"/>
        <v>0</v>
      </c>
      <c r="W36" s="34">
        <f t="shared" si="7"/>
        <v>0</v>
      </c>
      <c r="X36" s="33">
        <f t="shared" si="2"/>
        <v>0</v>
      </c>
      <c r="Y36" s="34">
        <f t="shared" si="8"/>
        <v>0</v>
      </c>
      <c r="Z36" s="33">
        <f t="shared" si="9"/>
        <v>6471604.2301819436</v>
      </c>
      <c r="AA36" s="35">
        <f t="shared" si="10"/>
        <v>6471.6042301819434</v>
      </c>
      <c r="AB36" s="36">
        <f t="shared" si="11"/>
        <v>226506.14805636802</v>
      </c>
    </row>
    <row r="37" spans="1:28" ht="25.5" x14ac:dyDescent="0.25">
      <c r="A37" s="28" t="s">
        <v>61</v>
      </c>
      <c r="B37" s="29">
        <v>3492200</v>
      </c>
      <c r="C37" s="30">
        <v>88670</v>
      </c>
      <c r="D37" s="30">
        <v>0</v>
      </c>
      <c r="E37" s="30">
        <v>0</v>
      </c>
      <c r="F37" s="30">
        <v>0</v>
      </c>
      <c r="G37" s="30">
        <v>0</v>
      </c>
      <c r="H37" s="30">
        <v>1298990</v>
      </c>
      <c r="I37" s="30">
        <v>0</v>
      </c>
      <c r="J37" s="30">
        <v>159470</v>
      </c>
      <c r="K37" s="30">
        <v>0</v>
      </c>
      <c r="L37" s="30">
        <v>4770</v>
      </c>
      <c r="M37" s="30">
        <v>0</v>
      </c>
      <c r="N37" s="29"/>
      <c r="O37" s="31">
        <v>142916.16376295895</v>
      </c>
      <c r="P37" s="37"/>
      <c r="Q37" s="33">
        <f t="shared" si="3"/>
        <v>3723786.1637629587</v>
      </c>
      <c r="R37" s="33">
        <f t="shared" si="4"/>
        <v>1303760</v>
      </c>
      <c r="S37" s="33">
        <f t="shared" si="5"/>
        <v>5027546.1637629587</v>
      </c>
      <c r="T37" s="33">
        <f t="shared" si="0"/>
        <v>78629.657710691361</v>
      </c>
      <c r="U37" s="34">
        <f t="shared" si="6"/>
        <v>4948916.5060522677</v>
      </c>
      <c r="V37" s="33">
        <f t="shared" si="1"/>
        <v>159470</v>
      </c>
      <c r="W37" s="34">
        <f t="shared" si="7"/>
        <v>57666.840607821367</v>
      </c>
      <c r="X37" s="33">
        <f t="shared" si="2"/>
        <v>0</v>
      </c>
      <c r="Y37" s="34">
        <f t="shared" si="8"/>
        <v>0</v>
      </c>
      <c r="Z37" s="33">
        <f t="shared" si="9"/>
        <v>5006583.3466600887</v>
      </c>
      <c r="AA37" s="35">
        <f t="shared" si="10"/>
        <v>5006.5833466600889</v>
      </c>
      <c r="AB37" s="36">
        <f t="shared" si="11"/>
        <v>175230.41713310312</v>
      </c>
    </row>
    <row r="38" spans="1:28" ht="25.5" x14ac:dyDescent="0.25">
      <c r="A38" s="28" t="s">
        <v>62</v>
      </c>
      <c r="B38" s="29">
        <v>5159800</v>
      </c>
      <c r="C38" s="30">
        <v>0</v>
      </c>
      <c r="D38" s="30">
        <v>294710</v>
      </c>
      <c r="E38" s="30">
        <v>0</v>
      </c>
      <c r="F38" s="30">
        <v>0</v>
      </c>
      <c r="G38" s="30">
        <v>0</v>
      </c>
      <c r="H38" s="30">
        <v>0</v>
      </c>
      <c r="I38" s="30">
        <v>4490</v>
      </c>
      <c r="J38" s="30">
        <v>0</v>
      </c>
      <c r="K38" s="30">
        <v>0</v>
      </c>
      <c r="L38" s="30">
        <v>0</v>
      </c>
      <c r="M38" s="30">
        <v>2580</v>
      </c>
      <c r="N38" s="29"/>
      <c r="O38" s="31">
        <v>72920.088026815953</v>
      </c>
      <c r="P38" s="37"/>
      <c r="Q38" s="33">
        <f t="shared" si="3"/>
        <v>5527430.088026816</v>
      </c>
      <c r="R38" s="33">
        <f t="shared" si="4"/>
        <v>0</v>
      </c>
      <c r="S38" s="33">
        <f t="shared" si="5"/>
        <v>5527430.088026816</v>
      </c>
      <c r="T38" s="33">
        <f t="shared" si="0"/>
        <v>86447.726521923367</v>
      </c>
      <c r="U38" s="34">
        <f t="shared" si="6"/>
        <v>5440982.3615048928</v>
      </c>
      <c r="V38" s="33">
        <f t="shared" si="1"/>
        <v>0</v>
      </c>
      <c r="W38" s="34">
        <f t="shared" si="7"/>
        <v>0</v>
      </c>
      <c r="X38" s="33">
        <f t="shared" si="2"/>
        <v>4490</v>
      </c>
      <c r="Y38" s="34">
        <f t="shared" si="8"/>
        <v>361.17552016820355</v>
      </c>
      <c r="Z38" s="33">
        <f t="shared" si="9"/>
        <v>5441343.5370250614</v>
      </c>
      <c r="AA38" s="35">
        <f t="shared" si="10"/>
        <v>5441.3435370250618</v>
      </c>
      <c r="AB38" s="36">
        <f t="shared" si="11"/>
        <v>190447.02379587718</v>
      </c>
    </row>
    <row r="39" spans="1:28" ht="15" x14ac:dyDescent="0.25">
      <c r="A39" s="28" t="s">
        <v>63</v>
      </c>
      <c r="B39" s="29">
        <v>9523200</v>
      </c>
      <c r="C39" s="30">
        <v>0</v>
      </c>
      <c r="D39" s="30">
        <v>691180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47350</v>
      </c>
      <c r="K39" s="30">
        <v>0</v>
      </c>
      <c r="L39" s="30">
        <v>0</v>
      </c>
      <c r="M39" s="30">
        <v>0</v>
      </c>
      <c r="N39" s="29"/>
      <c r="O39" s="31">
        <v>199105.23342095129</v>
      </c>
      <c r="P39" s="37"/>
      <c r="Q39" s="33">
        <f t="shared" si="3"/>
        <v>10413485.233420951</v>
      </c>
      <c r="R39" s="33">
        <f t="shared" si="4"/>
        <v>0</v>
      </c>
      <c r="S39" s="33">
        <f t="shared" si="5"/>
        <v>10413485.233420951</v>
      </c>
      <c r="T39" s="33">
        <f t="shared" si="0"/>
        <v>162864.49747213777</v>
      </c>
      <c r="U39" s="34">
        <f t="shared" si="6"/>
        <v>10250620.735948814</v>
      </c>
      <c r="V39" s="33">
        <f t="shared" si="1"/>
        <v>47350</v>
      </c>
      <c r="W39" s="34">
        <f t="shared" si="7"/>
        <v>17122.498920049802</v>
      </c>
      <c r="X39" s="33">
        <f t="shared" si="2"/>
        <v>0</v>
      </c>
      <c r="Y39" s="34">
        <f t="shared" si="8"/>
        <v>0</v>
      </c>
      <c r="Z39" s="33">
        <f t="shared" si="9"/>
        <v>10267743.234868864</v>
      </c>
      <c r="AA39" s="35">
        <f t="shared" si="10"/>
        <v>10267.743234868864</v>
      </c>
      <c r="AB39" s="36">
        <f t="shared" si="11"/>
        <v>359371.01322041021</v>
      </c>
    </row>
    <row r="40" spans="1:28" ht="25.5" x14ac:dyDescent="0.25">
      <c r="A40" s="28" t="s">
        <v>64</v>
      </c>
      <c r="B40" s="29">
        <v>7470320</v>
      </c>
      <c r="C40" s="30">
        <v>3331410</v>
      </c>
      <c r="D40" s="30">
        <v>451210</v>
      </c>
      <c r="E40" s="30">
        <v>0</v>
      </c>
      <c r="F40" s="30">
        <v>0</v>
      </c>
      <c r="G40" s="30">
        <v>0</v>
      </c>
      <c r="H40" s="30">
        <v>0</v>
      </c>
      <c r="I40" s="30">
        <v>172720</v>
      </c>
      <c r="J40" s="30">
        <v>46250</v>
      </c>
      <c r="K40" s="30">
        <v>0</v>
      </c>
      <c r="L40" s="30">
        <v>0</v>
      </c>
      <c r="M40" s="30">
        <v>0</v>
      </c>
      <c r="N40" s="29"/>
      <c r="O40" s="31">
        <v>328852.666876334</v>
      </c>
      <c r="P40" s="37"/>
      <c r="Q40" s="33">
        <f t="shared" si="3"/>
        <v>11581792.666876335</v>
      </c>
      <c r="R40" s="33">
        <f t="shared" si="4"/>
        <v>0</v>
      </c>
      <c r="S40" s="33">
        <f t="shared" si="5"/>
        <v>11581792.666876335</v>
      </c>
      <c r="T40" s="33">
        <f t="shared" si="0"/>
        <v>181136.55517209056</v>
      </c>
      <c r="U40" s="34">
        <f t="shared" si="6"/>
        <v>11400656.111704243</v>
      </c>
      <c r="V40" s="33">
        <f t="shared" si="1"/>
        <v>46250</v>
      </c>
      <c r="W40" s="34">
        <f t="shared" si="7"/>
        <v>16724.721754008518</v>
      </c>
      <c r="X40" s="33">
        <f t="shared" si="2"/>
        <v>172720</v>
      </c>
      <c r="Y40" s="34">
        <f t="shared" si="8"/>
        <v>13893.593729053922</v>
      </c>
      <c r="Z40" s="33">
        <f t="shared" si="9"/>
        <v>11431274.427187307</v>
      </c>
      <c r="AA40" s="35">
        <f t="shared" si="10"/>
        <v>11431.274427187307</v>
      </c>
      <c r="AB40" s="36">
        <f t="shared" si="11"/>
        <v>400094.60495155572</v>
      </c>
    </row>
    <row r="41" spans="1:28" ht="15" x14ac:dyDescent="0.25">
      <c r="A41" s="28" t="s">
        <v>65</v>
      </c>
      <c r="B41" s="29">
        <v>10697000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42060</v>
      </c>
      <c r="J41" s="30">
        <v>223350</v>
      </c>
      <c r="K41" s="30">
        <v>0</v>
      </c>
      <c r="L41" s="30">
        <v>0</v>
      </c>
      <c r="M41" s="30">
        <v>0</v>
      </c>
      <c r="N41" s="29"/>
      <c r="O41" s="31">
        <v>253075.52676054442</v>
      </c>
      <c r="P41" s="37"/>
      <c r="Q41" s="33">
        <f t="shared" si="3"/>
        <v>10950075.526760545</v>
      </c>
      <c r="R41" s="33">
        <f t="shared" si="4"/>
        <v>0</v>
      </c>
      <c r="S41" s="33">
        <f t="shared" si="5"/>
        <v>10950075.526760545</v>
      </c>
      <c r="T41" s="33">
        <f t="shared" si="0"/>
        <v>171256.64539516994</v>
      </c>
      <c r="U41" s="34">
        <f t="shared" si="6"/>
        <v>10778818.881365376</v>
      </c>
      <c r="V41" s="33">
        <f t="shared" si="1"/>
        <v>223350</v>
      </c>
      <c r="W41" s="34">
        <f t="shared" si="7"/>
        <v>80766.845486655177</v>
      </c>
      <c r="X41" s="33">
        <f t="shared" si="2"/>
        <v>42060</v>
      </c>
      <c r="Y41" s="34">
        <f t="shared" si="8"/>
        <v>3383.3056521769799</v>
      </c>
      <c r="Z41" s="33">
        <f t="shared" si="9"/>
        <v>10862969.032504208</v>
      </c>
      <c r="AA41" s="35">
        <f t="shared" si="10"/>
        <v>10862.969032504208</v>
      </c>
      <c r="AB41" s="36">
        <f t="shared" si="11"/>
        <v>380203.91613764729</v>
      </c>
    </row>
    <row r="42" spans="1:28" ht="15" x14ac:dyDescent="0.25">
      <c r="A42" s="28" t="s">
        <v>66</v>
      </c>
      <c r="B42" s="29">
        <v>5132670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1444100</v>
      </c>
      <c r="I42" s="30">
        <v>130580</v>
      </c>
      <c r="J42" s="30">
        <v>121330</v>
      </c>
      <c r="K42" s="30">
        <v>0</v>
      </c>
      <c r="L42" s="30">
        <v>0</v>
      </c>
      <c r="M42" s="30">
        <v>3010</v>
      </c>
      <c r="N42" s="29"/>
      <c r="O42" s="31">
        <v>538683.42802166229</v>
      </c>
      <c r="P42" s="37"/>
      <c r="Q42" s="33">
        <f t="shared" si="3"/>
        <v>5671353.4280216619</v>
      </c>
      <c r="R42" s="33">
        <f t="shared" si="4"/>
        <v>1444100</v>
      </c>
      <c r="S42" s="33">
        <f t="shared" si="5"/>
        <v>7115453.4280216619</v>
      </c>
      <c r="T42" s="33">
        <f t="shared" si="0"/>
        <v>111284.04380139027</v>
      </c>
      <c r="U42" s="34">
        <f t="shared" si="6"/>
        <v>7004169.3842202714</v>
      </c>
      <c r="V42" s="33">
        <f t="shared" si="1"/>
        <v>121330</v>
      </c>
      <c r="W42" s="34">
        <f t="shared" si="7"/>
        <v>43874.821414353588</v>
      </c>
      <c r="X42" s="33">
        <f t="shared" si="2"/>
        <v>130580</v>
      </c>
      <c r="Y42" s="34">
        <f t="shared" si="8"/>
        <v>10503.852878299336</v>
      </c>
      <c r="Z42" s="33">
        <f t="shared" si="9"/>
        <v>7058548.0585129242</v>
      </c>
      <c r="AA42" s="35">
        <f t="shared" si="10"/>
        <v>7058.5480585129244</v>
      </c>
      <c r="AB42" s="36">
        <f t="shared" si="11"/>
        <v>247049.18204795234</v>
      </c>
    </row>
    <row r="43" spans="1:28" ht="15" x14ac:dyDescent="0.25">
      <c r="A43" s="28" t="s">
        <v>67</v>
      </c>
      <c r="B43" s="29">
        <v>6061540</v>
      </c>
      <c r="C43" s="30">
        <v>0</v>
      </c>
      <c r="D43" s="30">
        <v>493450</v>
      </c>
      <c r="E43" s="30">
        <v>2110710</v>
      </c>
      <c r="F43" s="30">
        <v>0</v>
      </c>
      <c r="G43" s="30">
        <v>0</v>
      </c>
      <c r="H43" s="30">
        <v>1006870</v>
      </c>
      <c r="I43" s="30">
        <v>19020</v>
      </c>
      <c r="J43" s="30">
        <v>747310</v>
      </c>
      <c r="K43" s="30">
        <v>0</v>
      </c>
      <c r="L43" s="30">
        <v>0</v>
      </c>
      <c r="M43" s="30">
        <v>9520</v>
      </c>
      <c r="N43" s="29"/>
      <c r="O43" s="31">
        <v>489207.87055117643</v>
      </c>
      <c r="P43" s="37"/>
      <c r="Q43" s="33">
        <f t="shared" si="3"/>
        <v>9154907.8705511764</v>
      </c>
      <c r="R43" s="33">
        <f t="shared" si="4"/>
        <v>1006870</v>
      </c>
      <c r="S43" s="33">
        <f t="shared" si="5"/>
        <v>10161777.870551176</v>
      </c>
      <c r="T43" s="33">
        <f t="shared" si="0"/>
        <v>158927.85260781736</v>
      </c>
      <c r="U43" s="34">
        <f t="shared" si="6"/>
        <v>10002850.01794336</v>
      </c>
      <c r="V43" s="33">
        <f t="shared" si="1"/>
        <v>747310</v>
      </c>
      <c r="W43" s="34">
        <f t="shared" si="7"/>
        <v>270238.95814028336</v>
      </c>
      <c r="X43" s="33">
        <f t="shared" si="2"/>
        <v>19020</v>
      </c>
      <c r="Y43" s="34">
        <f t="shared" si="8"/>
        <v>1529.9684618261094</v>
      </c>
      <c r="Z43" s="33">
        <f t="shared" si="9"/>
        <v>10274618.94454547</v>
      </c>
      <c r="AA43" s="35">
        <f t="shared" si="10"/>
        <v>10274.618944545469</v>
      </c>
      <c r="AB43" s="36">
        <f t="shared" si="11"/>
        <v>359611.66305909143</v>
      </c>
    </row>
    <row r="44" spans="1:28" ht="15" x14ac:dyDescent="0.25">
      <c r="A44" s="28" t="s">
        <v>68</v>
      </c>
      <c r="B44" s="29">
        <v>9543190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3009160</v>
      </c>
      <c r="I44" s="30">
        <v>176340</v>
      </c>
      <c r="J44" s="30">
        <v>127670</v>
      </c>
      <c r="K44" s="30">
        <v>24200</v>
      </c>
      <c r="L44" s="30">
        <v>9010</v>
      </c>
      <c r="M44" s="30">
        <v>0</v>
      </c>
      <c r="N44" s="29"/>
      <c r="O44" s="31">
        <v>646259.83252112346</v>
      </c>
      <c r="P44" s="37"/>
      <c r="Q44" s="33">
        <f t="shared" si="3"/>
        <v>10189449.832521124</v>
      </c>
      <c r="R44" s="33">
        <f t="shared" si="4"/>
        <v>3018170</v>
      </c>
      <c r="S44" s="33">
        <f t="shared" si="5"/>
        <v>13207619.832521124</v>
      </c>
      <c r="T44" s="33">
        <f t="shared" si="0"/>
        <v>206564.11553002676</v>
      </c>
      <c r="U44" s="34">
        <f t="shared" si="6"/>
        <v>13001055.716991097</v>
      </c>
      <c r="V44" s="33">
        <f t="shared" si="1"/>
        <v>151870</v>
      </c>
      <c r="W44" s="34">
        <f t="shared" si="7"/>
        <v>54918.562006081593</v>
      </c>
      <c r="X44" s="33">
        <f t="shared" si="2"/>
        <v>176340</v>
      </c>
      <c r="Y44" s="34">
        <f t="shared" si="8"/>
        <v>14184.786464690649</v>
      </c>
      <c r="Z44" s="33">
        <f t="shared" si="9"/>
        <v>13070159.06546187</v>
      </c>
      <c r="AA44" s="35">
        <f t="shared" si="10"/>
        <v>13070.15906546187</v>
      </c>
      <c r="AB44" s="36">
        <f t="shared" si="11"/>
        <v>457455.56729116547</v>
      </c>
    </row>
    <row r="45" spans="1:28" ht="15" x14ac:dyDescent="0.25">
      <c r="A45" s="28" t="s">
        <v>69</v>
      </c>
      <c r="B45" s="29">
        <v>9595720</v>
      </c>
      <c r="C45" s="30">
        <v>0</v>
      </c>
      <c r="D45" s="30">
        <v>0</v>
      </c>
      <c r="E45" s="30">
        <v>1720000</v>
      </c>
      <c r="F45" s="30">
        <v>0</v>
      </c>
      <c r="G45" s="30">
        <v>0</v>
      </c>
      <c r="H45" s="30">
        <v>0</v>
      </c>
      <c r="I45" s="30">
        <v>0</v>
      </c>
      <c r="J45" s="30">
        <v>216400</v>
      </c>
      <c r="K45" s="30">
        <v>0</v>
      </c>
      <c r="L45" s="30">
        <v>0</v>
      </c>
      <c r="M45" s="30">
        <v>6750</v>
      </c>
      <c r="N45" s="29"/>
      <c r="O45" s="31">
        <v>981375.73274418444</v>
      </c>
      <c r="P45" s="37"/>
      <c r="Q45" s="33">
        <f t="shared" si="3"/>
        <v>12297095.732744185</v>
      </c>
      <c r="R45" s="33">
        <f t="shared" si="4"/>
        <v>0</v>
      </c>
      <c r="S45" s="33">
        <f t="shared" si="5"/>
        <v>12297095.732744185</v>
      </c>
      <c r="T45" s="33">
        <f t="shared" si="0"/>
        <v>192323.72947075483</v>
      </c>
      <c r="U45" s="34">
        <f t="shared" si="6"/>
        <v>12104772.003273431</v>
      </c>
      <c r="V45" s="33">
        <f t="shared" si="1"/>
        <v>216400</v>
      </c>
      <c r="W45" s="34">
        <f t="shared" si="7"/>
        <v>78253.617028485256</v>
      </c>
      <c r="X45" s="33">
        <f t="shared" si="2"/>
        <v>0</v>
      </c>
      <c r="Y45" s="34">
        <f t="shared" si="8"/>
        <v>0</v>
      </c>
      <c r="Z45" s="33">
        <f t="shared" si="9"/>
        <v>12183025.620301917</v>
      </c>
      <c r="AA45" s="35">
        <f t="shared" si="10"/>
        <v>12183.025620301918</v>
      </c>
      <c r="AB45" s="36">
        <f t="shared" si="11"/>
        <v>426405.89671056712</v>
      </c>
    </row>
    <row r="46" spans="1:28" ht="25.5" x14ac:dyDescent="0.25">
      <c r="A46" s="28" t="s">
        <v>70</v>
      </c>
      <c r="B46" s="29">
        <v>11458870</v>
      </c>
      <c r="C46" s="30">
        <v>0</v>
      </c>
      <c r="D46" s="30">
        <v>780620</v>
      </c>
      <c r="E46" s="30">
        <v>8788470</v>
      </c>
      <c r="F46" s="30">
        <v>0</v>
      </c>
      <c r="G46" s="30">
        <v>0</v>
      </c>
      <c r="H46" s="30">
        <v>811050</v>
      </c>
      <c r="I46" s="30">
        <v>177750</v>
      </c>
      <c r="J46" s="30">
        <v>337180</v>
      </c>
      <c r="K46" s="30">
        <v>0</v>
      </c>
      <c r="L46" s="30">
        <v>0</v>
      </c>
      <c r="M46" s="30">
        <v>22550</v>
      </c>
      <c r="N46" s="29"/>
      <c r="O46" s="31">
        <v>540450.02885285579</v>
      </c>
      <c r="P46" s="37"/>
      <c r="Q46" s="33">
        <f t="shared" si="3"/>
        <v>21568410.028852858</v>
      </c>
      <c r="R46" s="33">
        <f t="shared" si="4"/>
        <v>811050</v>
      </c>
      <c r="S46" s="33">
        <f t="shared" si="5"/>
        <v>22379460.028852858</v>
      </c>
      <c r="T46" s="33">
        <f t="shared" si="0"/>
        <v>350009.57216506737</v>
      </c>
      <c r="U46" s="34">
        <f t="shared" si="6"/>
        <v>22029450.456687789</v>
      </c>
      <c r="V46" s="33">
        <f t="shared" si="1"/>
        <v>337180</v>
      </c>
      <c r="W46" s="34">
        <f t="shared" si="7"/>
        <v>121929.5498598182</v>
      </c>
      <c r="X46" s="33">
        <f t="shared" si="2"/>
        <v>177750</v>
      </c>
      <c r="Y46" s="34">
        <f t="shared" si="8"/>
        <v>14298.206839620974</v>
      </c>
      <c r="Z46" s="33">
        <f t="shared" si="9"/>
        <v>22165678.213387229</v>
      </c>
      <c r="AA46" s="35">
        <f t="shared" si="10"/>
        <v>22165.678213387229</v>
      </c>
      <c r="AB46" s="36">
        <f t="shared" si="11"/>
        <v>775798.73746855301</v>
      </c>
    </row>
    <row r="47" spans="1:28" ht="15" x14ac:dyDescent="0.25">
      <c r="A47" s="28" t="s">
        <v>71</v>
      </c>
      <c r="B47" s="29">
        <v>8236050</v>
      </c>
      <c r="C47" s="30">
        <v>0</v>
      </c>
      <c r="D47" s="30">
        <v>0</v>
      </c>
      <c r="E47" s="30">
        <v>3630220</v>
      </c>
      <c r="F47" s="30">
        <v>0</v>
      </c>
      <c r="G47" s="30">
        <v>0</v>
      </c>
      <c r="H47" s="30">
        <v>0</v>
      </c>
      <c r="I47" s="30">
        <v>467520</v>
      </c>
      <c r="J47" s="30">
        <v>901210</v>
      </c>
      <c r="K47" s="30">
        <v>98570</v>
      </c>
      <c r="L47" s="30">
        <v>0</v>
      </c>
      <c r="M47" s="30">
        <v>6360</v>
      </c>
      <c r="N47" s="29"/>
      <c r="O47" s="31">
        <v>939858.35929248016</v>
      </c>
      <c r="P47" s="37"/>
      <c r="Q47" s="33">
        <f t="shared" si="3"/>
        <v>12806128.359292481</v>
      </c>
      <c r="R47" s="33">
        <f t="shared" si="4"/>
        <v>0</v>
      </c>
      <c r="S47" s="33">
        <f t="shared" si="5"/>
        <v>12806128.359292481</v>
      </c>
      <c r="T47" s="33">
        <f t="shared" si="0"/>
        <v>200284.8818670382</v>
      </c>
      <c r="U47" s="34">
        <f t="shared" si="6"/>
        <v>12605843.477425443</v>
      </c>
      <c r="V47" s="33">
        <f t="shared" si="1"/>
        <v>999780</v>
      </c>
      <c r="W47" s="34">
        <f t="shared" si="7"/>
        <v>361536.05005886778</v>
      </c>
      <c r="X47" s="33">
        <f t="shared" si="2"/>
        <v>467520</v>
      </c>
      <c r="Y47" s="34">
        <f t="shared" si="8"/>
        <v>37607.30048753642</v>
      </c>
      <c r="Z47" s="33">
        <f t="shared" si="9"/>
        <v>13004986.827971848</v>
      </c>
      <c r="AA47" s="35">
        <f t="shared" si="10"/>
        <v>13004.986827971848</v>
      </c>
      <c r="AB47" s="36">
        <f t="shared" si="11"/>
        <v>455174.53897901467</v>
      </c>
    </row>
    <row r="48" spans="1:28" ht="15" x14ac:dyDescent="0.25">
      <c r="A48" s="28" t="s">
        <v>72</v>
      </c>
      <c r="B48" s="29">
        <v>5314530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406730</v>
      </c>
      <c r="J48" s="30">
        <v>0</v>
      </c>
      <c r="K48" s="30">
        <v>0</v>
      </c>
      <c r="L48" s="30">
        <v>0</v>
      </c>
      <c r="M48" s="30">
        <v>0</v>
      </c>
      <c r="N48" s="29"/>
      <c r="O48" s="31">
        <v>461830.72935334872</v>
      </c>
      <c r="P48" s="37"/>
      <c r="Q48" s="33">
        <f t="shared" si="3"/>
        <v>5776360.7293533487</v>
      </c>
      <c r="R48" s="33">
        <f t="shared" si="4"/>
        <v>0</v>
      </c>
      <c r="S48" s="33">
        <f t="shared" si="5"/>
        <v>5776360.7293533487</v>
      </c>
      <c r="T48" s="33">
        <f t="shared" si="0"/>
        <v>90340.944104346927</v>
      </c>
      <c r="U48" s="34">
        <f t="shared" si="6"/>
        <v>5686019.7852490013</v>
      </c>
      <c r="V48" s="33">
        <f t="shared" si="1"/>
        <v>0</v>
      </c>
      <c r="W48" s="34">
        <f t="shared" si="7"/>
        <v>0</v>
      </c>
      <c r="X48" s="33">
        <f t="shared" si="2"/>
        <v>406730</v>
      </c>
      <c r="Y48" s="34">
        <f t="shared" si="8"/>
        <v>32717.353968377156</v>
      </c>
      <c r="Z48" s="33">
        <f t="shared" si="9"/>
        <v>5718737.1392173786</v>
      </c>
      <c r="AA48" s="35">
        <f t="shared" si="10"/>
        <v>5718.7371392173782</v>
      </c>
      <c r="AB48" s="36">
        <f t="shared" si="11"/>
        <v>200155.79987260824</v>
      </c>
    </row>
    <row r="49" spans="1:28" ht="15" x14ac:dyDescent="0.25">
      <c r="A49" s="38" t="s">
        <v>73</v>
      </c>
      <c r="B49" s="29">
        <v>12121890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433400</v>
      </c>
      <c r="I49" s="30">
        <v>1354900</v>
      </c>
      <c r="J49" s="30">
        <v>0</v>
      </c>
      <c r="K49" s="30">
        <v>0</v>
      </c>
      <c r="L49" s="30">
        <v>0</v>
      </c>
      <c r="M49" s="30">
        <v>11690</v>
      </c>
      <c r="N49" s="29"/>
      <c r="O49" s="31">
        <v>825390.89153541799</v>
      </c>
      <c r="P49" s="37"/>
      <c r="Q49" s="33">
        <f t="shared" si="3"/>
        <v>12947280.891535418</v>
      </c>
      <c r="R49" s="33">
        <f t="shared" si="4"/>
        <v>433400</v>
      </c>
      <c r="S49" s="33">
        <f t="shared" si="5"/>
        <v>13380680.891535418</v>
      </c>
      <c r="T49" s="33">
        <f t="shared" si="0"/>
        <v>209270.75041513715</v>
      </c>
      <c r="U49" s="34">
        <f t="shared" si="6"/>
        <v>13171410.141120281</v>
      </c>
      <c r="V49" s="33">
        <f t="shared" si="1"/>
        <v>0</v>
      </c>
      <c r="W49" s="34">
        <f t="shared" si="7"/>
        <v>0</v>
      </c>
      <c r="X49" s="33">
        <f t="shared" si="2"/>
        <v>1354900</v>
      </c>
      <c r="Y49" s="34">
        <f t="shared" si="8"/>
        <v>108988.13190999976</v>
      </c>
      <c r="Z49" s="33">
        <f t="shared" si="9"/>
        <v>13280398.273030281</v>
      </c>
      <c r="AA49" s="35">
        <f t="shared" si="10"/>
        <v>13280.398273030281</v>
      </c>
      <c r="AB49" s="36">
        <f t="shared" si="11"/>
        <v>464813.93955605984</v>
      </c>
    </row>
    <row r="50" spans="1:28" ht="25.5" x14ac:dyDescent="0.25">
      <c r="A50" s="28" t="s">
        <v>74</v>
      </c>
      <c r="B50" s="29">
        <v>7595070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513680</v>
      </c>
      <c r="J50" s="30">
        <v>138140</v>
      </c>
      <c r="K50" s="30">
        <v>0</v>
      </c>
      <c r="L50" s="30">
        <v>0</v>
      </c>
      <c r="M50" s="30">
        <v>8200</v>
      </c>
      <c r="N50" s="29"/>
      <c r="O50" s="31">
        <v>562761.68451439077</v>
      </c>
      <c r="P50" s="37"/>
      <c r="Q50" s="33">
        <f t="shared" si="3"/>
        <v>8157831.6845143903</v>
      </c>
      <c r="R50" s="33">
        <f t="shared" si="4"/>
        <v>0</v>
      </c>
      <c r="S50" s="33">
        <f t="shared" si="5"/>
        <v>8157831.6845143903</v>
      </c>
      <c r="T50" s="33">
        <f t="shared" si="0"/>
        <v>127586.59833661202</v>
      </c>
      <c r="U50" s="34">
        <f t="shared" si="6"/>
        <v>8030245.0861777784</v>
      </c>
      <c r="V50" s="33">
        <f t="shared" si="1"/>
        <v>138140</v>
      </c>
      <c r="W50" s="34">
        <f t="shared" si="7"/>
        <v>49953.579742675385</v>
      </c>
      <c r="X50" s="33">
        <f t="shared" si="2"/>
        <v>513680</v>
      </c>
      <c r="Y50" s="34">
        <f t="shared" si="8"/>
        <v>41320.41006681577</v>
      </c>
      <c r="Z50" s="33">
        <f t="shared" si="9"/>
        <v>8121519.0759872701</v>
      </c>
      <c r="AA50" s="35">
        <f t="shared" si="10"/>
        <v>8121.5190759872703</v>
      </c>
      <c r="AB50" s="36">
        <f t="shared" si="11"/>
        <v>284253.16765955446</v>
      </c>
    </row>
    <row r="51" spans="1:28" ht="15" x14ac:dyDescent="0.25">
      <c r="A51" s="28" t="s">
        <v>75</v>
      </c>
      <c r="B51" s="29">
        <v>24357540</v>
      </c>
      <c r="C51" s="30">
        <v>0</v>
      </c>
      <c r="D51" s="30">
        <v>0</v>
      </c>
      <c r="E51" s="30">
        <v>8505360</v>
      </c>
      <c r="F51" s="30">
        <v>0</v>
      </c>
      <c r="G51" s="30">
        <v>0</v>
      </c>
      <c r="H51" s="30">
        <v>4521700</v>
      </c>
      <c r="I51" s="30">
        <v>106220</v>
      </c>
      <c r="J51" s="30">
        <v>303820</v>
      </c>
      <c r="K51" s="30">
        <v>0</v>
      </c>
      <c r="L51" s="30">
        <v>798060</v>
      </c>
      <c r="M51" s="30">
        <v>0</v>
      </c>
      <c r="N51" s="29"/>
      <c r="O51" s="31">
        <v>1332541.9522114208</v>
      </c>
      <c r="P51" s="37"/>
      <c r="Q51" s="33">
        <f t="shared" si="3"/>
        <v>34195441.952211417</v>
      </c>
      <c r="R51" s="33">
        <f t="shared" si="4"/>
        <v>5319760</v>
      </c>
      <c r="S51" s="33">
        <f t="shared" si="5"/>
        <v>39515201.952211417</v>
      </c>
      <c r="T51" s="33">
        <f t="shared" si="0"/>
        <v>618008.60751235473</v>
      </c>
      <c r="U51" s="34">
        <f t="shared" si="6"/>
        <v>38897193.344699062</v>
      </c>
      <c r="V51" s="33">
        <f t="shared" si="1"/>
        <v>303820</v>
      </c>
      <c r="W51" s="34">
        <f t="shared" si="7"/>
        <v>109866.05326060255</v>
      </c>
      <c r="X51" s="33">
        <f t="shared" si="2"/>
        <v>106220</v>
      </c>
      <c r="Y51" s="34">
        <f t="shared" si="8"/>
        <v>8544.3349114179473</v>
      </c>
      <c r="Z51" s="33">
        <f t="shared" si="9"/>
        <v>39015603.732871085</v>
      </c>
      <c r="AA51" s="35">
        <f t="shared" si="10"/>
        <v>39015.603732871088</v>
      </c>
      <c r="AB51" s="36">
        <f t="shared" si="11"/>
        <v>1365546.1306504882</v>
      </c>
    </row>
    <row r="52" spans="1:28" ht="15" x14ac:dyDescent="0.25">
      <c r="A52" s="28" t="s">
        <v>76</v>
      </c>
      <c r="B52" s="29">
        <v>5708160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651840</v>
      </c>
      <c r="I52" s="30">
        <v>0</v>
      </c>
      <c r="J52" s="30">
        <v>84590</v>
      </c>
      <c r="K52" s="30">
        <v>0</v>
      </c>
      <c r="L52" s="30">
        <v>0</v>
      </c>
      <c r="M52" s="30">
        <v>3860</v>
      </c>
      <c r="N52" s="29"/>
      <c r="O52" s="31">
        <v>356999.49557114689</v>
      </c>
      <c r="P52" s="37"/>
      <c r="Q52" s="33">
        <f t="shared" si="3"/>
        <v>6065159.4955711467</v>
      </c>
      <c r="R52" s="33">
        <f t="shared" si="4"/>
        <v>651840</v>
      </c>
      <c r="S52" s="33">
        <f t="shared" si="5"/>
        <v>6716999.4955711467</v>
      </c>
      <c r="T52" s="33">
        <f t="shared" si="0"/>
        <v>105052.31657273104</v>
      </c>
      <c r="U52" s="34">
        <f t="shared" si="6"/>
        <v>6611947.1789984154</v>
      </c>
      <c r="V52" s="33">
        <f t="shared" si="1"/>
        <v>84590</v>
      </c>
      <c r="W52" s="34">
        <f t="shared" si="7"/>
        <v>30589.064068574713</v>
      </c>
      <c r="X52" s="33">
        <f t="shared" si="2"/>
        <v>0</v>
      </c>
      <c r="Y52" s="34">
        <f t="shared" si="8"/>
        <v>0</v>
      </c>
      <c r="Z52" s="33">
        <f t="shared" si="9"/>
        <v>6642536.2430669898</v>
      </c>
      <c r="AA52" s="35">
        <f t="shared" si="10"/>
        <v>6642.5362430669902</v>
      </c>
      <c r="AB52" s="36">
        <f t="shared" si="11"/>
        <v>232488.76850734465</v>
      </c>
    </row>
    <row r="53" spans="1:28" ht="15" x14ac:dyDescent="0.25">
      <c r="A53" s="28" t="s">
        <v>77</v>
      </c>
      <c r="B53" s="29">
        <v>338340</v>
      </c>
      <c r="C53" s="30">
        <v>0</v>
      </c>
      <c r="D53" s="30">
        <v>605870</v>
      </c>
      <c r="E53" s="30">
        <v>3802540</v>
      </c>
      <c r="F53" s="30">
        <v>0</v>
      </c>
      <c r="G53" s="30">
        <v>0</v>
      </c>
      <c r="H53" s="30">
        <v>138100</v>
      </c>
      <c r="I53" s="30">
        <v>55290</v>
      </c>
      <c r="J53" s="30">
        <v>13880</v>
      </c>
      <c r="K53" s="30">
        <v>0</v>
      </c>
      <c r="L53" s="30">
        <v>0</v>
      </c>
      <c r="M53" s="30">
        <v>3300</v>
      </c>
      <c r="N53" s="29"/>
      <c r="O53" s="31">
        <v>92782.776218148676</v>
      </c>
      <c r="P53" s="37"/>
      <c r="Q53" s="33">
        <f t="shared" si="3"/>
        <v>4839532.7762181489</v>
      </c>
      <c r="R53" s="33">
        <f t="shared" si="4"/>
        <v>138100</v>
      </c>
      <c r="S53" s="33">
        <f t="shared" si="5"/>
        <v>4977632.7762181489</v>
      </c>
      <c r="T53" s="33">
        <f t="shared" si="0"/>
        <v>77849.023888546202</v>
      </c>
      <c r="U53" s="34">
        <f t="shared" si="6"/>
        <v>4899783.7523296028</v>
      </c>
      <c r="V53" s="33">
        <f t="shared" si="1"/>
        <v>13880</v>
      </c>
      <c r="W53" s="34">
        <f t="shared" si="7"/>
        <v>5019.2246042300158</v>
      </c>
      <c r="X53" s="33">
        <f t="shared" si="2"/>
        <v>55290</v>
      </c>
      <c r="Y53" s="34">
        <f t="shared" si="8"/>
        <v>4447.5266169487695</v>
      </c>
      <c r="Z53" s="33">
        <f t="shared" si="9"/>
        <v>4909250.5035507819</v>
      </c>
      <c r="AA53" s="35">
        <f t="shared" si="10"/>
        <v>4909.250503550782</v>
      </c>
      <c r="AB53" s="36">
        <f t="shared" si="11"/>
        <v>171823.76762427736</v>
      </c>
    </row>
    <row r="54" spans="1:28" ht="15" x14ac:dyDescent="0.25">
      <c r="A54" s="28" t="s">
        <v>78</v>
      </c>
      <c r="B54" s="29">
        <v>26777930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2391320</v>
      </c>
      <c r="I54" s="30">
        <v>19230</v>
      </c>
      <c r="J54" s="30">
        <v>1208470</v>
      </c>
      <c r="K54" s="30">
        <v>0</v>
      </c>
      <c r="L54" s="30">
        <v>4530</v>
      </c>
      <c r="M54" s="30">
        <v>0</v>
      </c>
      <c r="N54" s="29"/>
      <c r="O54" s="31">
        <v>1198942.2511489764</v>
      </c>
      <c r="P54" s="37"/>
      <c r="Q54" s="33">
        <f t="shared" si="3"/>
        <v>27976872.251148976</v>
      </c>
      <c r="R54" s="33">
        <f t="shared" si="4"/>
        <v>2395850</v>
      </c>
      <c r="S54" s="33">
        <f t="shared" si="5"/>
        <v>30372722.251148976</v>
      </c>
      <c r="T54" s="33">
        <f t="shared" si="0"/>
        <v>475022.34222395555</v>
      </c>
      <c r="U54" s="34">
        <f t="shared" si="6"/>
        <v>29897699.908925019</v>
      </c>
      <c r="V54" s="33">
        <f t="shared" si="1"/>
        <v>1208470</v>
      </c>
      <c r="W54" s="34">
        <f t="shared" si="7"/>
        <v>437001.61076900916</v>
      </c>
      <c r="X54" s="33">
        <f t="shared" si="2"/>
        <v>19230</v>
      </c>
      <c r="Y54" s="34">
        <f t="shared" si="8"/>
        <v>1546.8608580923283</v>
      </c>
      <c r="Z54" s="33">
        <f t="shared" si="9"/>
        <v>30336248.380552121</v>
      </c>
      <c r="AA54" s="35">
        <f t="shared" si="10"/>
        <v>30336.248380552119</v>
      </c>
      <c r="AB54" s="36">
        <f t="shared" si="11"/>
        <v>1061768.6933193242</v>
      </c>
    </row>
    <row r="55" spans="1:28" ht="15" x14ac:dyDescent="0.25">
      <c r="A55" s="28" t="s">
        <v>79</v>
      </c>
      <c r="B55" s="29">
        <v>1900790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7011180</v>
      </c>
      <c r="I55" s="30">
        <v>334360</v>
      </c>
      <c r="J55" s="30">
        <v>164950</v>
      </c>
      <c r="K55" s="30">
        <v>0</v>
      </c>
      <c r="L55" s="30">
        <v>0</v>
      </c>
      <c r="M55" s="30">
        <v>0</v>
      </c>
      <c r="N55" s="29"/>
      <c r="O55" s="31">
        <v>519315.42341088515</v>
      </c>
      <c r="P55" s="37"/>
      <c r="Q55" s="33">
        <f t="shared" si="3"/>
        <v>2420105.423410885</v>
      </c>
      <c r="R55" s="33">
        <f t="shared" si="4"/>
        <v>7011180</v>
      </c>
      <c r="S55" s="33">
        <f t="shared" si="5"/>
        <v>9431285.423410885</v>
      </c>
      <c r="T55" s="33">
        <f t="shared" si="0"/>
        <v>147503.11990364353</v>
      </c>
      <c r="U55" s="34">
        <f t="shared" si="6"/>
        <v>9283782.3035072424</v>
      </c>
      <c r="V55" s="33">
        <f t="shared" si="1"/>
        <v>164950</v>
      </c>
      <c r="W55" s="34">
        <f t="shared" si="7"/>
        <v>59648.494125917947</v>
      </c>
      <c r="X55" s="33">
        <f t="shared" si="2"/>
        <v>334360</v>
      </c>
      <c r="Y55" s="34">
        <f t="shared" si="8"/>
        <v>26895.91245510925</v>
      </c>
      <c r="Z55" s="33">
        <f t="shared" si="9"/>
        <v>9370326.7100882698</v>
      </c>
      <c r="AA55" s="35">
        <f t="shared" si="10"/>
        <v>9370.3267100882695</v>
      </c>
      <c r="AB55" s="36">
        <f t="shared" si="11"/>
        <v>327961.43485308945</v>
      </c>
    </row>
    <row r="56" spans="1:28" ht="15" x14ac:dyDescent="0.25">
      <c r="A56" s="28" t="s">
        <v>80</v>
      </c>
      <c r="B56" s="29">
        <v>1141800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29"/>
      <c r="O56" s="31">
        <v>76947.156555168127</v>
      </c>
      <c r="P56" s="37"/>
      <c r="Q56" s="33">
        <f t="shared" si="3"/>
        <v>1218747.1565551681</v>
      </c>
      <c r="R56" s="33">
        <f t="shared" si="4"/>
        <v>0</v>
      </c>
      <c r="S56" s="33">
        <f t="shared" si="5"/>
        <v>1218747.1565551681</v>
      </c>
      <c r="T56" s="33">
        <f t="shared" si="0"/>
        <v>19060.923288287773</v>
      </c>
      <c r="U56" s="34">
        <f t="shared" si="6"/>
        <v>1199686.2332668803</v>
      </c>
      <c r="V56" s="33">
        <f t="shared" si="1"/>
        <v>0</v>
      </c>
      <c r="W56" s="34">
        <f t="shared" si="7"/>
        <v>0</v>
      </c>
      <c r="X56" s="33">
        <f t="shared" si="2"/>
        <v>0</v>
      </c>
      <c r="Y56" s="34">
        <f t="shared" si="8"/>
        <v>0</v>
      </c>
      <c r="Z56" s="33">
        <f t="shared" si="9"/>
        <v>1199686.2332668803</v>
      </c>
      <c r="AA56" s="35">
        <f t="shared" si="10"/>
        <v>1199.6862332668802</v>
      </c>
      <c r="AB56" s="36">
        <f t="shared" si="11"/>
        <v>41989.018164340807</v>
      </c>
    </row>
    <row r="57" spans="1:28" ht="25.5" x14ac:dyDescent="0.25">
      <c r="A57" s="28" t="s">
        <v>81</v>
      </c>
      <c r="B57" s="29">
        <v>5436720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43300</v>
      </c>
      <c r="K57" s="30">
        <v>0</v>
      </c>
      <c r="L57" s="30">
        <v>200190</v>
      </c>
      <c r="M57" s="30">
        <v>3760</v>
      </c>
      <c r="N57" s="29"/>
      <c r="O57" s="31">
        <v>226099.26529223213</v>
      </c>
      <c r="P57" s="37"/>
      <c r="Q57" s="33">
        <f t="shared" si="3"/>
        <v>5662819.2652922319</v>
      </c>
      <c r="R57" s="33">
        <f t="shared" si="4"/>
        <v>200190</v>
      </c>
      <c r="S57" s="33">
        <f t="shared" si="5"/>
        <v>5863009.2652922319</v>
      </c>
      <c r="T57" s="33">
        <f t="shared" si="0"/>
        <v>91696.107140166278</v>
      </c>
      <c r="U57" s="34">
        <f t="shared" si="6"/>
        <v>5771313.1581520652</v>
      </c>
      <c r="V57" s="33">
        <f t="shared" si="1"/>
        <v>43300</v>
      </c>
      <c r="W57" s="34">
        <f t="shared" si="7"/>
        <v>15657.955717806894</v>
      </c>
      <c r="X57" s="33">
        <f t="shared" si="2"/>
        <v>0</v>
      </c>
      <c r="Y57" s="34">
        <f t="shared" si="8"/>
        <v>0</v>
      </c>
      <c r="Z57" s="33">
        <f t="shared" si="9"/>
        <v>5786971.1138698719</v>
      </c>
      <c r="AA57" s="35">
        <f t="shared" si="10"/>
        <v>5786.9711138698722</v>
      </c>
      <c r="AB57" s="36">
        <f t="shared" si="11"/>
        <v>202543.98898544553</v>
      </c>
    </row>
    <row r="58" spans="1:28" ht="15" x14ac:dyDescent="0.25">
      <c r="A58" s="28" t="s">
        <v>82</v>
      </c>
      <c r="B58" s="29">
        <v>4884000</v>
      </c>
      <c r="C58" s="30">
        <v>0</v>
      </c>
      <c r="D58" s="30">
        <v>1860350</v>
      </c>
      <c r="E58" s="30">
        <v>4272580</v>
      </c>
      <c r="F58" s="30">
        <v>0</v>
      </c>
      <c r="G58" s="30">
        <v>0</v>
      </c>
      <c r="H58" s="30">
        <v>740760</v>
      </c>
      <c r="I58" s="30">
        <v>0</v>
      </c>
      <c r="J58" s="30">
        <v>70270</v>
      </c>
      <c r="K58" s="30">
        <v>0</v>
      </c>
      <c r="L58" s="30">
        <v>0</v>
      </c>
      <c r="M58" s="30">
        <v>0</v>
      </c>
      <c r="N58" s="29"/>
      <c r="O58" s="31">
        <v>103534.93054559121</v>
      </c>
      <c r="P58" s="37"/>
      <c r="Q58" s="33">
        <f t="shared" si="3"/>
        <v>11120464.930545591</v>
      </c>
      <c r="R58" s="33">
        <f t="shared" si="4"/>
        <v>740760</v>
      </c>
      <c r="S58" s="33">
        <f t="shared" si="5"/>
        <v>11861224.930545591</v>
      </c>
      <c r="T58" s="33">
        <f t="shared" si="0"/>
        <v>185506.81106431934</v>
      </c>
      <c r="U58" s="34">
        <f t="shared" si="6"/>
        <v>11675718.119481271</v>
      </c>
      <c r="V58" s="33">
        <f t="shared" si="1"/>
        <v>70270</v>
      </c>
      <c r="W58" s="34">
        <f t="shared" si="7"/>
        <v>25410.728597928184</v>
      </c>
      <c r="X58" s="33">
        <f t="shared" si="2"/>
        <v>0</v>
      </c>
      <c r="Y58" s="34">
        <f t="shared" si="8"/>
        <v>0</v>
      </c>
      <c r="Z58" s="33">
        <f t="shared" si="9"/>
        <v>11701128.848079199</v>
      </c>
      <c r="AA58" s="35">
        <f t="shared" si="10"/>
        <v>11701.128848079199</v>
      </c>
      <c r="AB58" s="36">
        <f t="shared" si="11"/>
        <v>409539.50968277198</v>
      </c>
    </row>
    <row r="59" spans="1:28" ht="15" x14ac:dyDescent="0.25">
      <c r="A59" s="28" t="s">
        <v>83</v>
      </c>
      <c r="B59" s="29">
        <v>8021860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29"/>
      <c r="O59" s="31">
        <v>421511.28539746098</v>
      </c>
      <c r="P59" s="37"/>
      <c r="Q59" s="33">
        <f t="shared" si="3"/>
        <v>8443371.2853974607</v>
      </c>
      <c r="R59" s="33">
        <f t="shared" si="4"/>
        <v>0</v>
      </c>
      <c r="S59" s="33">
        <f t="shared" si="5"/>
        <v>8443371.2853974607</v>
      </c>
      <c r="T59" s="33">
        <f t="shared" si="0"/>
        <v>132052.3715685138</v>
      </c>
      <c r="U59" s="34">
        <f t="shared" si="6"/>
        <v>8311318.9138289467</v>
      </c>
      <c r="V59" s="33">
        <f t="shared" si="1"/>
        <v>0</v>
      </c>
      <c r="W59" s="34">
        <f t="shared" si="7"/>
        <v>0</v>
      </c>
      <c r="X59" s="33">
        <f t="shared" si="2"/>
        <v>0</v>
      </c>
      <c r="Y59" s="34">
        <f t="shared" si="8"/>
        <v>0</v>
      </c>
      <c r="Z59" s="33">
        <f t="shared" si="9"/>
        <v>8311318.9138289467</v>
      </c>
      <c r="AA59" s="35">
        <f t="shared" si="10"/>
        <v>8311.3189138289472</v>
      </c>
      <c r="AB59" s="36">
        <f t="shared" si="11"/>
        <v>290896.16198401316</v>
      </c>
    </row>
    <row r="60" spans="1:28" ht="25.5" x14ac:dyDescent="0.25">
      <c r="A60" s="28" t="s">
        <v>84</v>
      </c>
      <c r="B60" s="29">
        <v>14172790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44020</v>
      </c>
      <c r="J60" s="30">
        <v>0</v>
      </c>
      <c r="K60" s="30">
        <v>0</v>
      </c>
      <c r="L60" s="30">
        <v>0</v>
      </c>
      <c r="M60" s="30">
        <v>0</v>
      </c>
      <c r="N60" s="29"/>
      <c r="O60" s="31">
        <v>380363.66633441119</v>
      </c>
      <c r="P60" s="37"/>
      <c r="Q60" s="33">
        <f t="shared" si="3"/>
        <v>14553153.666334411</v>
      </c>
      <c r="R60" s="33">
        <f t="shared" si="4"/>
        <v>0</v>
      </c>
      <c r="S60" s="33">
        <f t="shared" si="5"/>
        <v>14553153.666334411</v>
      </c>
      <c r="T60" s="33">
        <f t="shared" si="0"/>
        <v>227607.95308908483</v>
      </c>
      <c r="U60" s="34">
        <f t="shared" si="6"/>
        <v>14325545.713245327</v>
      </c>
      <c r="V60" s="33">
        <f t="shared" si="1"/>
        <v>0</v>
      </c>
      <c r="W60" s="34">
        <f t="shared" si="7"/>
        <v>0</v>
      </c>
      <c r="X60" s="33">
        <f t="shared" si="2"/>
        <v>44020</v>
      </c>
      <c r="Y60" s="34">
        <f t="shared" si="8"/>
        <v>3540.9680173283564</v>
      </c>
      <c r="Z60" s="33">
        <f t="shared" si="9"/>
        <v>14329086.681262655</v>
      </c>
      <c r="AA60" s="35">
        <f t="shared" si="10"/>
        <v>14329.086681262655</v>
      </c>
      <c r="AB60" s="36">
        <f t="shared" si="11"/>
        <v>501518.03384419292</v>
      </c>
    </row>
    <row r="61" spans="1:28" ht="15" x14ac:dyDescent="0.25">
      <c r="A61" s="28" t="s">
        <v>85</v>
      </c>
      <c r="B61" s="29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29"/>
      <c r="O61" s="31">
        <v>0</v>
      </c>
      <c r="P61" s="37"/>
      <c r="Q61" s="33">
        <f t="shared" si="3"/>
        <v>0</v>
      </c>
      <c r="R61" s="33">
        <f t="shared" si="4"/>
        <v>0</v>
      </c>
      <c r="S61" s="33">
        <f t="shared" si="5"/>
        <v>0</v>
      </c>
      <c r="T61" s="33">
        <f t="shared" si="0"/>
        <v>0</v>
      </c>
      <c r="U61" s="34">
        <f t="shared" si="6"/>
        <v>0</v>
      </c>
      <c r="V61" s="33">
        <f t="shared" si="1"/>
        <v>0</v>
      </c>
      <c r="W61" s="34">
        <f t="shared" si="7"/>
        <v>0</v>
      </c>
      <c r="X61" s="33">
        <f t="shared" si="2"/>
        <v>0</v>
      </c>
      <c r="Y61" s="34">
        <f t="shared" si="8"/>
        <v>0</v>
      </c>
      <c r="Z61" s="33">
        <f t="shared" si="9"/>
        <v>0</v>
      </c>
      <c r="AA61" s="35">
        <f t="shared" si="10"/>
        <v>0</v>
      </c>
      <c r="AB61" s="36">
        <f t="shared" si="11"/>
        <v>0</v>
      </c>
    </row>
    <row r="62" spans="1:28" ht="15" x14ac:dyDescent="0.25">
      <c r="A62" s="28" t="s">
        <v>86</v>
      </c>
      <c r="B62" s="29">
        <v>1193000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29"/>
      <c r="O62" s="31">
        <v>7515.1597004848245</v>
      </c>
      <c r="P62" s="37"/>
      <c r="Q62" s="33">
        <f t="shared" si="3"/>
        <v>1200515.1597004847</v>
      </c>
      <c r="R62" s="33">
        <f t="shared" si="4"/>
        <v>0</v>
      </c>
      <c r="S62" s="33">
        <f t="shared" si="5"/>
        <v>1200515.1597004847</v>
      </c>
      <c r="T62" s="33">
        <f t="shared" si="0"/>
        <v>18775.779079687774</v>
      </c>
      <c r="U62" s="34">
        <f t="shared" si="6"/>
        <v>1181739.3806207969</v>
      </c>
      <c r="V62" s="33">
        <f t="shared" si="1"/>
        <v>0</v>
      </c>
      <c r="W62" s="34">
        <f t="shared" si="7"/>
        <v>0</v>
      </c>
      <c r="X62" s="33">
        <f t="shared" si="2"/>
        <v>0</v>
      </c>
      <c r="Y62" s="34">
        <f t="shared" si="8"/>
        <v>0</v>
      </c>
      <c r="Z62" s="33">
        <f t="shared" si="9"/>
        <v>1181739.3806207969</v>
      </c>
      <c r="AA62" s="35">
        <f t="shared" si="10"/>
        <v>1181.739380620797</v>
      </c>
      <c r="AB62" s="36">
        <f t="shared" si="11"/>
        <v>41360.878321727891</v>
      </c>
    </row>
    <row r="63" spans="1:28" ht="15" x14ac:dyDescent="0.25">
      <c r="A63" s="28" t="s">
        <v>87</v>
      </c>
      <c r="B63" s="29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29"/>
      <c r="O63" s="31">
        <v>0</v>
      </c>
      <c r="P63" s="37"/>
      <c r="Q63" s="33">
        <f t="shared" si="3"/>
        <v>0</v>
      </c>
      <c r="R63" s="33">
        <f t="shared" si="4"/>
        <v>0</v>
      </c>
      <c r="S63" s="33">
        <f t="shared" si="5"/>
        <v>0</v>
      </c>
      <c r="T63" s="33">
        <f t="shared" si="0"/>
        <v>0</v>
      </c>
      <c r="U63" s="34">
        <f t="shared" si="6"/>
        <v>0</v>
      </c>
      <c r="V63" s="33">
        <f t="shared" si="1"/>
        <v>0</v>
      </c>
      <c r="W63" s="34">
        <f t="shared" si="7"/>
        <v>0</v>
      </c>
      <c r="X63" s="33">
        <f t="shared" si="2"/>
        <v>0</v>
      </c>
      <c r="Y63" s="34">
        <f t="shared" si="8"/>
        <v>0</v>
      </c>
      <c r="Z63" s="33">
        <f t="shared" si="9"/>
        <v>0</v>
      </c>
      <c r="AA63" s="35">
        <f t="shared" si="10"/>
        <v>0</v>
      </c>
      <c r="AB63" s="36">
        <f t="shared" si="11"/>
        <v>0</v>
      </c>
    </row>
    <row r="64" spans="1:28" ht="25.5" x14ac:dyDescent="0.25">
      <c r="A64" s="28" t="s">
        <v>88</v>
      </c>
      <c r="B64" s="29">
        <v>8087150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146820</v>
      </c>
      <c r="J64" s="30">
        <v>0</v>
      </c>
      <c r="K64" s="30">
        <v>0</v>
      </c>
      <c r="L64" s="30">
        <v>0</v>
      </c>
      <c r="M64" s="30">
        <v>1830</v>
      </c>
      <c r="N64" s="29"/>
      <c r="O64" s="31">
        <v>280987.18734982127</v>
      </c>
      <c r="P64" s="37"/>
      <c r="Q64" s="33">
        <f t="shared" si="3"/>
        <v>8368137.1873498214</v>
      </c>
      <c r="R64" s="33">
        <f t="shared" si="4"/>
        <v>0</v>
      </c>
      <c r="S64" s="33">
        <f t="shared" si="5"/>
        <v>8368137.1873498214</v>
      </c>
      <c r="T64" s="33">
        <f t="shared" si="0"/>
        <v>130875.72769793207</v>
      </c>
      <c r="U64" s="34">
        <f t="shared" si="6"/>
        <v>8237261.4596518893</v>
      </c>
      <c r="V64" s="33">
        <f t="shared" si="1"/>
        <v>0</v>
      </c>
      <c r="W64" s="34">
        <f t="shared" si="7"/>
        <v>0</v>
      </c>
      <c r="X64" s="33">
        <f t="shared" si="2"/>
        <v>146820</v>
      </c>
      <c r="Y64" s="34">
        <f t="shared" si="8"/>
        <v>11810.198189553596</v>
      </c>
      <c r="Z64" s="33">
        <f t="shared" si="9"/>
        <v>8249071.6578414431</v>
      </c>
      <c r="AA64" s="35">
        <f t="shared" si="10"/>
        <v>8249.0716578414431</v>
      </c>
      <c r="AB64" s="36">
        <f t="shared" si="11"/>
        <v>288717.50802445051</v>
      </c>
    </row>
    <row r="65" spans="1:28" ht="15" x14ac:dyDescent="0.25">
      <c r="A65" s="28" t="s">
        <v>89</v>
      </c>
      <c r="B65" s="29">
        <v>4066180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2489550</v>
      </c>
      <c r="I65" s="30">
        <v>740870</v>
      </c>
      <c r="J65" s="30">
        <v>0</v>
      </c>
      <c r="K65" s="30">
        <v>0</v>
      </c>
      <c r="L65" s="30">
        <v>0</v>
      </c>
      <c r="M65" s="30">
        <v>4960</v>
      </c>
      <c r="N65" s="29"/>
      <c r="O65" s="31">
        <v>514654.87132368289</v>
      </c>
      <c r="P65" s="37"/>
      <c r="Q65" s="33">
        <f t="shared" si="3"/>
        <v>4580834.8713236833</v>
      </c>
      <c r="R65" s="33">
        <f t="shared" si="4"/>
        <v>2489550</v>
      </c>
      <c r="S65" s="33">
        <f t="shared" si="5"/>
        <v>7070384.8713236833</v>
      </c>
      <c r="T65" s="33">
        <f t="shared" si="0"/>
        <v>110579.18201171263</v>
      </c>
      <c r="U65" s="34">
        <f t="shared" si="6"/>
        <v>6959805.689311971</v>
      </c>
      <c r="V65" s="33">
        <f t="shared" si="1"/>
        <v>0</v>
      </c>
      <c r="W65" s="34">
        <f t="shared" si="7"/>
        <v>0</v>
      </c>
      <c r="X65" s="33">
        <f t="shared" si="2"/>
        <v>740870</v>
      </c>
      <c r="Y65" s="34">
        <f t="shared" si="8"/>
        <v>59595.569627397985</v>
      </c>
      <c r="Z65" s="33">
        <f t="shared" si="9"/>
        <v>7019401.2589393687</v>
      </c>
      <c r="AA65" s="35">
        <f t="shared" si="10"/>
        <v>7019.4012589393687</v>
      </c>
      <c r="AB65" s="36">
        <f t="shared" si="11"/>
        <v>245679.04406287792</v>
      </c>
    </row>
    <row r="66" spans="1:28" ht="15" x14ac:dyDescent="0.25">
      <c r="A66" s="28" t="s">
        <v>90</v>
      </c>
      <c r="B66" s="29">
        <v>11723400</v>
      </c>
      <c r="C66" s="30">
        <v>18409120</v>
      </c>
      <c r="D66" s="30">
        <v>0</v>
      </c>
      <c r="E66" s="30">
        <v>0</v>
      </c>
      <c r="F66" s="30">
        <v>0</v>
      </c>
      <c r="G66" s="30">
        <v>0</v>
      </c>
      <c r="H66" s="30">
        <v>1984440</v>
      </c>
      <c r="I66" s="30">
        <v>337710</v>
      </c>
      <c r="J66" s="30">
        <v>0</v>
      </c>
      <c r="K66" s="30">
        <v>0</v>
      </c>
      <c r="L66" s="30">
        <v>6700</v>
      </c>
      <c r="M66" s="30">
        <v>0</v>
      </c>
      <c r="N66" s="29"/>
      <c r="O66" s="31">
        <v>408056.61878519889</v>
      </c>
      <c r="P66" s="37"/>
      <c r="Q66" s="33">
        <f t="shared" si="3"/>
        <v>30540576.618785199</v>
      </c>
      <c r="R66" s="33">
        <f t="shared" si="4"/>
        <v>1991140</v>
      </c>
      <c r="S66" s="33">
        <f t="shared" si="5"/>
        <v>32531716.618785199</v>
      </c>
      <c r="T66" s="33">
        <f t="shared" si="0"/>
        <v>508788.514148966</v>
      </c>
      <c r="U66" s="34">
        <f t="shared" si="6"/>
        <v>32022928.104636233</v>
      </c>
      <c r="V66" s="33">
        <f t="shared" si="1"/>
        <v>0</v>
      </c>
      <c r="W66" s="34">
        <f t="shared" si="7"/>
        <v>0</v>
      </c>
      <c r="X66" s="33">
        <f t="shared" si="2"/>
        <v>337710</v>
      </c>
      <c r="Y66" s="34">
        <f t="shared" si="8"/>
        <v>27165.386395546549</v>
      </c>
      <c r="Z66" s="33">
        <f t="shared" si="9"/>
        <v>32050093.491031781</v>
      </c>
      <c r="AA66" s="35">
        <f t="shared" si="10"/>
        <v>32050.093491031781</v>
      </c>
      <c r="AB66" s="36">
        <f t="shared" si="11"/>
        <v>1121753.2721861124</v>
      </c>
    </row>
    <row r="67" spans="1:28" ht="15" x14ac:dyDescent="0.25">
      <c r="A67" s="28" t="s">
        <v>91</v>
      </c>
      <c r="B67" s="29">
        <v>5205100</v>
      </c>
      <c r="C67" s="30">
        <v>0</v>
      </c>
      <c r="D67" s="30">
        <v>0</v>
      </c>
      <c r="E67" s="30">
        <v>1251410</v>
      </c>
      <c r="F67" s="30">
        <v>0</v>
      </c>
      <c r="G67" s="30">
        <v>0</v>
      </c>
      <c r="H67" s="30">
        <v>2638520</v>
      </c>
      <c r="I67" s="30">
        <v>166650</v>
      </c>
      <c r="J67" s="30">
        <v>147870</v>
      </c>
      <c r="K67" s="30">
        <v>0</v>
      </c>
      <c r="L67" s="30">
        <v>0</v>
      </c>
      <c r="M67" s="30">
        <v>8770</v>
      </c>
      <c r="N67" s="29"/>
      <c r="O67" s="31">
        <v>436425.99342460238</v>
      </c>
      <c r="P67" s="37"/>
      <c r="Q67" s="33">
        <f t="shared" si="3"/>
        <v>6892935.9934246028</v>
      </c>
      <c r="R67" s="33">
        <f t="shared" si="4"/>
        <v>2638520</v>
      </c>
      <c r="S67" s="33">
        <f t="shared" si="5"/>
        <v>9531455.9934246019</v>
      </c>
      <c r="T67" s="33">
        <f t="shared" si="0"/>
        <v>149069.76442092989</v>
      </c>
      <c r="U67" s="34">
        <f t="shared" si="6"/>
        <v>9382386.2290036716</v>
      </c>
      <c r="V67" s="33">
        <f t="shared" si="1"/>
        <v>147870</v>
      </c>
      <c r="W67" s="34">
        <f t="shared" si="7"/>
        <v>53472.09958411329</v>
      </c>
      <c r="X67" s="33">
        <f t="shared" si="2"/>
        <v>166650</v>
      </c>
      <c r="Y67" s="34">
        <f t="shared" si="8"/>
        <v>13405.323036977978</v>
      </c>
      <c r="Z67" s="33">
        <f t="shared" si="9"/>
        <v>9449263.6516247634</v>
      </c>
      <c r="AA67" s="35">
        <f t="shared" si="10"/>
        <v>9449.263651624764</v>
      </c>
      <c r="AB67" s="36">
        <f t="shared" si="11"/>
        <v>330724.22780686675</v>
      </c>
    </row>
    <row r="68" spans="1:28" ht="15" x14ac:dyDescent="0.25">
      <c r="A68" s="28" t="s">
        <v>92</v>
      </c>
      <c r="B68" s="29">
        <v>11879910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1792460</v>
      </c>
      <c r="I68" s="30">
        <v>0</v>
      </c>
      <c r="J68" s="30">
        <v>570990</v>
      </c>
      <c r="K68" s="30">
        <v>0</v>
      </c>
      <c r="L68" s="30">
        <v>0</v>
      </c>
      <c r="M68" s="30">
        <v>0</v>
      </c>
      <c r="N68" s="29"/>
      <c r="O68" s="31">
        <v>1027407.1782119934</v>
      </c>
      <c r="P68" s="37"/>
      <c r="Q68" s="33">
        <f t="shared" si="3"/>
        <v>12907317.178211993</v>
      </c>
      <c r="R68" s="33">
        <f t="shared" si="4"/>
        <v>1792460</v>
      </c>
      <c r="S68" s="33">
        <f t="shared" si="5"/>
        <v>14699777.178211993</v>
      </c>
      <c r="T68" s="33">
        <f t="shared" ref="T68" si="12">$R$74*S68/$S$70</f>
        <v>229901.11085944422</v>
      </c>
      <c r="U68" s="34">
        <f t="shared" si="6"/>
        <v>14469876.067352548</v>
      </c>
      <c r="V68" s="33">
        <f t="shared" ref="V68:V101" si="13">J68+K68</f>
        <v>570990</v>
      </c>
      <c r="W68" s="34">
        <f t="shared" si="7"/>
        <v>206478.89457992051</v>
      </c>
      <c r="X68" s="33">
        <f t="shared" ref="X68:X101" si="14">I68</f>
        <v>0</v>
      </c>
      <c r="Y68" s="34">
        <f t="shared" si="8"/>
        <v>0</v>
      </c>
      <c r="Z68" s="33">
        <f t="shared" si="9"/>
        <v>14676354.961932469</v>
      </c>
      <c r="AA68" s="35">
        <f t="shared" si="10"/>
        <v>14676.354961932469</v>
      </c>
      <c r="AB68" s="36">
        <f t="shared" si="11"/>
        <v>513672.42366763641</v>
      </c>
    </row>
    <row r="69" spans="1:28" ht="15" x14ac:dyDescent="0.25">
      <c r="A69" s="28" t="s">
        <v>93</v>
      </c>
      <c r="B69" s="29">
        <v>9449590</v>
      </c>
      <c r="C69" s="30">
        <v>1517580</v>
      </c>
      <c r="D69" s="30">
        <v>283510</v>
      </c>
      <c r="E69" s="30">
        <v>0</v>
      </c>
      <c r="F69" s="30">
        <v>0</v>
      </c>
      <c r="G69" s="30">
        <v>0</v>
      </c>
      <c r="H69" s="30">
        <v>0</v>
      </c>
      <c r="I69" s="30">
        <v>22020</v>
      </c>
      <c r="J69" s="30">
        <v>138750</v>
      </c>
      <c r="K69" s="30">
        <v>0</v>
      </c>
      <c r="L69" s="30">
        <v>0</v>
      </c>
      <c r="M69" s="30">
        <v>0</v>
      </c>
      <c r="N69" s="29"/>
      <c r="O69" s="31">
        <v>354760</v>
      </c>
      <c r="P69" s="37"/>
      <c r="Q69" s="33">
        <f t="shared" ref="Q69:Q102" si="15">B69+C69+D69+E69+F69+O69</f>
        <v>11605440</v>
      </c>
      <c r="R69" s="33">
        <f t="shared" ref="R69" si="16">H69+G69+L69</f>
        <v>0</v>
      </c>
      <c r="S69" s="33">
        <f t="shared" ref="S69" si="17">Q69+R69</f>
        <v>11605440</v>
      </c>
      <c r="T69" s="33">
        <f>$R$74*S69/$S$70</f>
        <v>181506.39398584157</v>
      </c>
      <c r="U69" s="34">
        <f t="shared" ref="U69" si="18">S69-T69</f>
        <v>11423933.606014159</v>
      </c>
      <c r="V69" s="33">
        <f t="shared" si="13"/>
        <v>138750</v>
      </c>
      <c r="W69" s="34">
        <f t="shared" ref="W69" si="19">V69*$V$72/$V$70</f>
        <v>50174.165262025555</v>
      </c>
      <c r="X69" s="33">
        <f t="shared" si="14"/>
        <v>22020</v>
      </c>
      <c r="Y69" s="34">
        <f t="shared" ref="Y69" si="20">X69*$X$72/$X$70</f>
        <v>1771.288408486379</v>
      </c>
      <c r="Z69" s="33">
        <f t="shared" ref="Z69:Z70" si="21">U69+W69+Y69</f>
        <v>11475879.05968467</v>
      </c>
      <c r="AA69" s="35">
        <f t="shared" ref="AA69" si="22">Z69/1000</f>
        <v>11475.87905968467</v>
      </c>
      <c r="AB69" s="36">
        <f t="shared" ref="AB69" si="23">AA69*35</f>
        <v>401655.76708896348</v>
      </c>
    </row>
    <row r="70" spans="1:28" ht="25.5" x14ac:dyDescent="0.2">
      <c r="A70" s="39" t="s">
        <v>94</v>
      </c>
      <c r="B70" s="40">
        <f>SUM(B4:B69)</f>
        <v>603281510</v>
      </c>
      <c r="C70" s="40">
        <f t="shared" ref="C70:M70" si="24">SUM(C4:C69)</f>
        <v>38846460</v>
      </c>
      <c r="D70" s="40">
        <f>SUM(D4:D69)</f>
        <v>9525770</v>
      </c>
      <c r="E70" s="40">
        <f>SUM(E4:E69)</f>
        <v>64231785</v>
      </c>
      <c r="F70" s="41">
        <f t="shared" si="24"/>
        <v>48562700</v>
      </c>
      <c r="G70" s="41">
        <f t="shared" si="24"/>
        <v>48941290</v>
      </c>
      <c r="H70" s="42">
        <f t="shared" si="24"/>
        <v>86401730</v>
      </c>
      <c r="I70" s="42">
        <f t="shared" si="24"/>
        <v>12755970</v>
      </c>
      <c r="J70" s="42">
        <f t="shared" si="24"/>
        <v>11215950</v>
      </c>
      <c r="K70" s="42">
        <f t="shared" si="24"/>
        <v>590150</v>
      </c>
      <c r="L70" s="42">
        <f t="shared" si="24"/>
        <v>3573700</v>
      </c>
      <c r="M70" s="42">
        <f t="shared" si="24"/>
        <v>287210</v>
      </c>
      <c r="N70" s="43"/>
      <c r="O70" s="42">
        <f>SUM(O4:O69)</f>
        <v>36801149.999999985</v>
      </c>
      <c r="P70" s="44">
        <f>SUM(P4:P69)</f>
        <v>0</v>
      </c>
      <c r="Q70" s="33">
        <f>SUM(Q4:Q69)</f>
        <v>801249375</v>
      </c>
      <c r="R70" s="33">
        <f>SUM(R4:R69)</f>
        <v>138916720</v>
      </c>
      <c r="S70" s="33">
        <f>SUM(S4:S69)</f>
        <v>940166094.99999988</v>
      </c>
      <c r="T70" s="33">
        <f t="shared" ref="T70:Z70" si="25">SUM(T4:T69)</f>
        <v>14703980.000000011</v>
      </c>
      <c r="U70" s="34">
        <f t="shared" si="25"/>
        <v>925462115.00000024</v>
      </c>
      <c r="V70" s="33">
        <f t="shared" si="25"/>
        <v>11806100</v>
      </c>
      <c r="W70" s="34">
        <f>SUM(W4:W69)</f>
        <v>4269270</v>
      </c>
      <c r="X70" s="33">
        <f t="shared" si="25"/>
        <v>12755970</v>
      </c>
      <c r="Y70" s="34">
        <f t="shared" si="25"/>
        <v>1026090</v>
      </c>
      <c r="Z70" s="45">
        <f t="shared" si="25"/>
        <v>930757475.00000024</v>
      </c>
      <c r="AA70" s="35">
        <f>Z70/1000</f>
        <v>930757.47500000021</v>
      </c>
      <c r="AB70" s="35">
        <f>SUM(AB4:AB69)</f>
        <v>32576511.625000004</v>
      </c>
    </row>
    <row r="71" spans="1:28" x14ac:dyDescent="0.2">
      <c r="A71" s="46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Q71" s="25"/>
      <c r="R71" s="33">
        <f>R70-R74</f>
        <v>124212739.99999999</v>
      </c>
      <c r="S71" s="33"/>
      <c r="T71" s="25"/>
      <c r="U71" s="26"/>
      <c r="V71" s="23" t="s">
        <v>95</v>
      </c>
      <c r="W71" s="26"/>
      <c r="X71" s="25" t="s">
        <v>95</v>
      </c>
      <c r="Y71" s="26"/>
      <c r="Z71" s="25"/>
      <c r="AA71" s="25"/>
      <c r="AB71" s="25"/>
    </row>
    <row r="72" spans="1:28" ht="25.5" x14ac:dyDescent="0.2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Q72" s="25"/>
      <c r="R72" s="25"/>
      <c r="S72" s="25"/>
      <c r="T72" s="25"/>
      <c r="U72" s="26"/>
      <c r="V72" s="49">
        <v>4269269.9999999991</v>
      </c>
      <c r="W72" s="34"/>
      <c r="X72" s="49">
        <v>1026089.9999999999</v>
      </c>
      <c r="Y72" s="26"/>
      <c r="Z72" s="50" t="s">
        <v>96</v>
      </c>
      <c r="AA72" s="51">
        <f>AA70*35</f>
        <v>32576511.625000007</v>
      </c>
      <c r="AB72" s="25"/>
    </row>
    <row r="73" spans="1:28" x14ac:dyDescent="0.2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Q73" s="25"/>
      <c r="R73" s="25"/>
      <c r="S73" s="33"/>
      <c r="T73" s="25"/>
      <c r="U73" s="26"/>
      <c r="V73" s="25"/>
      <c r="W73" s="26"/>
      <c r="X73" s="25"/>
      <c r="Y73" s="26"/>
      <c r="Z73" s="25"/>
      <c r="AA73" s="25"/>
      <c r="AB73" s="25"/>
    </row>
    <row r="74" spans="1:28" ht="25.5" x14ac:dyDescent="0.2">
      <c r="A74" s="52"/>
      <c r="B74" s="52"/>
      <c r="C74" s="52"/>
      <c r="D74" s="52"/>
      <c r="E74" s="52"/>
      <c r="F74" s="52"/>
      <c r="G74" s="52"/>
      <c r="H74" s="52"/>
      <c r="I74" s="52"/>
      <c r="J74" s="53"/>
      <c r="K74" s="52"/>
      <c r="L74" s="52"/>
      <c r="M74" s="52"/>
      <c r="N74" s="52"/>
      <c r="O74" s="52"/>
      <c r="Q74" s="23" t="s">
        <v>97</v>
      </c>
      <c r="R74" s="49">
        <v>14703980.000000011</v>
      </c>
      <c r="S74" s="25"/>
      <c r="T74" s="25"/>
      <c r="U74" s="26"/>
      <c r="V74" s="25"/>
      <c r="W74" s="26"/>
      <c r="X74" s="25"/>
      <c r="Y74" s="26"/>
      <c r="Z74" s="25"/>
      <c r="AA74" s="25"/>
      <c r="AB74" s="25"/>
    </row>
    <row r="75" spans="1:28" x14ac:dyDescent="0.2">
      <c r="J75" s="55"/>
      <c r="Q75" s="25"/>
      <c r="R75" s="25"/>
      <c r="S75" s="33">
        <f>S70-R74</f>
        <v>925462114.99999988</v>
      </c>
      <c r="T75" s="25"/>
      <c r="U75" s="26"/>
      <c r="V75" s="25"/>
      <c r="W75" s="26"/>
      <c r="X75" s="25"/>
      <c r="Y75" s="26"/>
      <c r="Z75" s="25"/>
      <c r="AA75" s="25"/>
      <c r="AB75" s="25"/>
    </row>
    <row r="76" spans="1:28" x14ac:dyDescent="0.2"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</row>
    <row r="77" spans="1:28" x14ac:dyDescent="0.2"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</row>
    <row r="78" spans="1:28" x14ac:dyDescent="0.2"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</row>
    <row r="79" spans="1:28" x14ac:dyDescent="0.2"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</row>
    <row r="80" spans="1:28" x14ac:dyDescent="0.2"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</row>
    <row r="81" spans="17:28" x14ac:dyDescent="0.2"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</row>
    <row r="82" spans="17:28" x14ac:dyDescent="0.2"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</row>
    <row r="83" spans="17:28" x14ac:dyDescent="0.2"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</row>
    <row r="84" spans="17:28" x14ac:dyDescent="0.2"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</row>
    <row r="85" spans="17:28" x14ac:dyDescent="0.2"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</row>
    <row r="86" spans="17:28" x14ac:dyDescent="0.2"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</row>
    <row r="87" spans="17:28" x14ac:dyDescent="0.2"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</row>
    <row r="88" spans="17:28" x14ac:dyDescent="0.2">
      <c r="Q88" s="25"/>
      <c r="R88" s="25"/>
      <c r="S88" s="25"/>
      <c r="T88" s="25"/>
      <c r="U88" s="26"/>
      <c r="V88" s="25"/>
      <c r="W88" s="26"/>
      <c r="X88" s="25"/>
      <c r="Y88" s="26"/>
      <c r="Z88" s="25"/>
      <c r="AA88" s="25"/>
      <c r="AB88" s="25"/>
    </row>
    <row r="89" spans="17:28" x14ac:dyDescent="0.2">
      <c r="Q89" s="25"/>
      <c r="R89" s="25"/>
      <c r="S89" s="25"/>
      <c r="T89" s="25"/>
      <c r="U89" s="26"/>
      <c r="V89" s="25"/>
      <c r="W89" s="26"/>
      <c r="X89" s="25"/>
      <c r="Y89" s="26"/>
      <c r="Z89" s="25"/>
      <c r="AA89" s="25"/>
      <c r="AB89" s="25"/>
    </row>
  </sheetData>
  <mergeCells count="3">
    <mergeCell ref="A1:O1"/>
    <mergeCell ref="B2:M2"/>
    <mergeCell ref="Q2:AB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8E7FF-C452-438C-99F5-0307721B1539}">
  <sheetPr codeName="Sheet1"/>
  <dimension ref="A1:AB74"/>
  <sheetViews>
    <sheetView zoomScaleNormal="100" workbookViewId="0">
      <pane xSplit="1" ySplit="3" topLeftCell="B55" activePane="bottomRight" state="frozen"/>
      <selection activeCell="E10" sqref="E10:G10"/>
      <selection pane="topRight" activeCell="E10" sqref="E10:G10"/>
      <selection pane="bottomLeft" activeCell="E10" sqref="E10:G10"/>
      <selection pane="bottomRight" activeCell="E10" sqref="E10:G10"/>
    </sheetView>
  </sheetViews>
  <sheetFormatPr defaultColWidth="6.85546875" defaultRowHeight="12.75" x14ac:dyDescent="0.2"/>
  <cols>
    <col min="1" max="1" width="28.5703125" style="2" customWidth="1"/>
    <col min="2" max="2" width="13.5703125" style="2" customWidth="1"/>
    <col min="3" max="3" width="11.7109375" style="2" customWidth="1"/>
    <col min="4" max="4" width="12" style="2" customWidth="1"/>
    <col min="5" max="7" width="11.42578125" style="2" customWidth="1"/>
    <col min="8" max="8" width="13.140625" style="2" customWidth="1"/>
    <col min="9" max="9" width="11.140625" style="54" customWidth="1"/>
    <col min="10" max="10" width="10.7109375" style="2" customWidth="1"/>
    <col min="11" max="11" width="9" style="2" customWidth="1"/>
    <col min="12" max="12" width="9.140625" style="2" customWidth="1"/>
    <col min="13" max="13" width="10" style="2" customWidth="1"/>
    <col min="14" max="14" width="1.7109375" style="2" customWidth="1"/>
    <col min="15" max="15" width="14.140625" style="102" customWidth="1"/>
    <col min="16" max="16" width="3.140625" style="2" customWidth="1"/>
    <col min="17" max="17" width="22.140625" style="55" bestFit="1" customWidth="1"/>
    <col min="18" max="19" width="19.5703125" style="2" customWidth="1"/>
    <col min="20" max="20" width="15.28515625" style="74" customWidth="1"/>
    <col min="21" max="21" width="15.28515625" style="95" customWidth="1"/>
    <col min="22" max="22" width="18.7109375" style="2" bestFit="1" customWidth="1"/>
    <col min="23" max="23" width="23.5703125" style="58" customWidth="1"/>
    <col min="24" max="24" width="14.5703125" style="2" customWidth="1"/>
    <col min="25" max="25" width="15" style="58" customWidth="1"/>
    <col min="26" max="26" width="28" style="2" customWidth="1"/>
    <col min="27" max="27" width="19.28515625" style="2" customWidth="1"/>
    <col min="28" max="28" width="23.5703125" style="2" bestFit="1" customWidth="1"/>
    <col min="29" max="253" width="6.85546875" style="2"/>
    <col min="254" max="254" width="28.5703125" style="2" customWidth="1"/>
    <col min="255" max="255" width="13.5703125" style="2" customWidth="1"/>
    <col min="256" max="256" width="11.7109375" style="2" customWidth="1"/>
    <col min="257" max="257" width="12" style="2" customWidth="1"/>
    <col min="258" max="259" width="11.42578125" style="2" customWidth="1"/>
    <col min="260" max="260" width="13.140625" style="2" customWidth="1"/>
    <col min="261" max="261" width="11.140625" style="2" customWidth="1"/>
    <col min="262" max="262" width="10.7109375" style="2" customWidth="1"/>
    <col min="263" max="263" width="9" style="2" customWidth="1"/>
    <col min="264" max="264" width="9.140625" style="2" customWidth="1"/>
    <col min="265" max="265" width="10" style="2" customWidth="1"/>
    <col min="266" max="266" width="1.7109375" style="2" customWidth="1"/>
    <col min="267" max="267" width="12.42578125" style="2" customWidth="1"/>
    <col min="268" max="268" width="2" style="2" customWidth="1"/>
    <col min="269" max="269" width="13.85546875" style="2" customWidth="1"/>
    <col min="270" max="270" width="3.85546875" style="2" customWidth="1"/>
    <col min="271" max="271" width="12.42578125" style="2" customWidth="1"/>
    <col min="272" max="272" width="12.5703125" style="2" customWidth="1"/>
    <col min="273" max="273" width="16.7109375" style="2" customWidth="1"/>
    <col min="274" max="276" width="6.85546875" style="2"/>
    <col min="277" max="277" width="10.140625" style="2" bestFit="1" customWidth="1"/>
    <col min="278" max="509" width="6.85546875" style="2"/>
    <col min="510" max="510" width="28.5703125" style="2" customWidth="1"/>
    <col min="511" max="511" width="13.5703125" style="2" customWidth="1"/>
    <col min="512" max="512" width="11.7109375" style="2" customWidth="1"/>
    <col min="513" max="513" width="12" style="2" customWidth="1"/>
    <col min="514" max="515" width="11.42578125" style="2" customWidth="1"/>
    <col min="516" max="516" width="13.140625" style="2" customWidth="1"/>
    <col min="517" max="517" width="11.140625" style="2" customWidth="1"/>
    <col min="518" max="518" width="10.7109375" style="2" customWidth="1"/>
    <col min="519" max="519" width="9" style="2" customWidth="1"/>
    <col min="520" max="520" width="9.140625" style="2" customWidth="1"/>
    <col min="521" max="521" width="10" style="2" customWidth="1"/>
    <col min="522" max="522" width="1.7109375" style="2" customWidth="1"/>
    <col min="523" max="523" width="12.42578125" style="2" customWidth="1"/>
    <col min="524" max="524" width="2" style="2" customWidth="1"/>
    <col min="525" max="525" width="13.85546875" style="2" customWidth="1"/>
    <col min="526" max="526" width="3.85546875" style="2" customWidth="1"/>
    <col min="527" max="527" width="12.42578125" style="2" customWidth="1"/>
    <col min="528" max="528" width="12.5703125" style="2" customWidth="1"/>
    <col min="529" max="529" width="16.7109375" style="2" customWidth="1"/>
    <col min="530" max="532" width="6.85546875" style="2"/>
    <col min="533" max="533" width="10.140625" style="2" bestFit="1" customWidth="1"/>
    <col min="534" max="765" width="6.85546875" style="2"/>
    <col min="766" max="766" width="28.5703125" style="2" customWidth="1"/>
    <col min="767" max="767" width="13.5703125" style="2" customWidth="1"/>
    <col min="768" max="768" width="11.7109375" style="2" customWidth="1"/>
    <col min="769" max="769" width="12" style="2" customWidth="1"/>
    <col min="770" max="771" width="11.42578125" style="2" customWidth="1"/>
    <col min="772" max="772" width="13.140625" style="2" customWidth="1"/>
    <col min="773" max="773" width="11.140625" style="2" customWidth="1"/>
    <col min="774" max="774" width="10.7109375" style="2" customWidth="1"/>
    <col min="775" max="775" width="9" style="2" customWidth="1"/>
    <col min="776" max="776" width="9.140625" style="2" customWidth="1"/>
    <col min="777" max="777" width="10" style="2" customWidth="1"/>
    <col min="778" max="778" width="1.7109375" style="2" customWidth="1"/>
    <col min="779" max="779" width="12.42578125" style="2" customWidth="1"/>
    <col min="780" max="780" width="2" style="2" customWidth="1"/>
    <col min="781" max="781" width="13.85546875" style="2" customWidth="1"/>
    <col min="782" max="782" width="3.85546875" style="2" customWidth="1"/>
    <col min="783" max="783" width="12.42578125" style="2" customWidth="1"/>
    <col min="784" max="784" width="12.5703125" style="2" customWidth="1"/>
    <col min="785" max="785" width="16.7109375" style="2" customWidth="1"/>
    <col min="786" max="788" width="6.85546875" style="2"/>
    <col min="789" max="789" width="10.140625" style="2" bestFit="1" customWidth="1"/>
    <col min="790" max="1021" width="6.85546875" style="2"/>
    <col min="1022" max="1022" width="28.5703125" style="2" customWidth="1"/>
    <col min="1023" max="1023" width="13.5703125" style="2" customWidth="1"/>
    <col min="1024" max="1024" width="11.7109375" style="2" customWidth="1"/>
    <col min="1025" max="1025" width="12" style="2" customWidth="1"/>
    <col min="1026" max="1027" width="11.42578125" style="2" customWidth="1"/>
    <col min="1028" max="1028" width="13.140625" style="2" customWidth="1"/>
    <col min="1029" max="1029" width="11.140625" style="2" customWidth="1"/>
    <col min="1030" max="1030" width="10.7109375" style="2" customWidth="1"/>
    <col min="1031" max="1031" width="9" style="2" customWidth="1"/>
    <col min="1032" max="1032" width="9.140625" style="2" customWidth="1"/>
    <col min="1033" max="1033" width="10" style="2" customWidth="1"/>
    <col min="1034" max="1034" width="1.7109375" style="2" customWidth="1"/>
    <col min="1035" max="1035" width="12.42578125" style="2" customWidth="1"/>
    <col min="1036" max="1036" width="2" style="2" customWidth="1"/>
    <col min="1037" max="1037" width="13.85546875" style="2" customWidth="1"/>
    <col min="1038" max="1038" width="3.85546875" style="2" customWidth="1"/>
    <col min="1039" max="1039" width="12.42578125" style="2" customWidth="1"/>
    <col min="1040" max="1040" width="12.5703125" style="2" customWidth="1"/>
    <col min="1041" max="1041" width="16.7109375" style="2" customWidth="1"/>
    <col min="1042" max="1044" width="6.85546875" style="2"/>
    <col min="1045" max="1045" width="10.140625" style="2" bestFit="1" customWidth="1"/>
    <col min="1046" max="1277" width="6.85546875" style="2"/>
    <col min="1278" max="1278" width="28.5703125" style="2" customWidth="1"/>
    <col min="1279" max="1279" width="13.5703125" style="2" customWidth="1"/>
    <col min="1280" max="1280" width="11.7109375" style="2" customWidth="1"/>
    <col min="1281" max="1281" width="12" style="2" customWidth="1"/>
    <col min="1282" max="1283" width="11.42578125" style="2" customWidth="1"/>
    <col min="1284" max="1284" width="13.140625" style="2" customWidth="1"/>
    <col min="1285" max="1285" width="11.140625" style="2" customWidth="1"/>
    <col min="1286" max="1286" width="10.7109375" style="2" customWidth="1"/>
    <col min="1287" max="1287" width="9" style="2" customWidth="1"/>
    <col min="1288" max="1288" width="9.140625" style="2" customWidth="1"/>
    <col min="1289" max="1289" width="10" style="2" customWidth="1"/>
    <col min="1290" max="1290" width="1.7109375" style="2" customWidth="1"/>
    <col min="1291" max="1291" width="12.42578125" style="2" customWidth="1"/>
    <col min="1292" max="1292" width="2" style="2" customWidth="1"/>
    <col min="1293" max="1293" width="13.85546875" style="2" customWidth="1"/>
    <col min="1294" max="1294" width="3.85546875" style="2" customWidth="1"/>
    <col min="1295" max="1295" width="12.42578125" style="2" customWidth="1"/>
    <col min="1296" max="1296" width="12.5703125" style="2" customWidth="1"/>
    <col min="1297" max="1297" width="16.7109375" style="2" customWidth="1"/>
    <col min="1298" max="1300" width="6.85546875" style="2"/>
    <col min="1301" max="1301" width="10.140625" style="2" bestFit="1" customWidth="1"/>
    <col min="1302" max="1533" width="6.85546875" style="2"/>
    <col min="1534" max="1534" width="28.5703125" style="2" customWidth="1"/>
    <col min="1535" max="1535" width="13.5703125" style="2" customWidth="1"/>
    <col min="1536" max="1536" width="11.7109375" style="2" customWidth="1"/>
    <col min="1537" max="1537" width="12" style="2" customWidth="1"/>
    <col min="1538" max="1539" width="11.42578125" style="2" customWidth="1"/>
    <col min="1540" max="1540" width="13.140625" style="2" customWidth="1"/>
    <col min="1541" max="1541" width="11.140625" style="2" customWidth="1"/>
    <col min="1542" max="1542" width="10.7109375" style="2" customWidth="1"/>
    <col min="1543" max="1543" width="9" style="2" customWidth="1"/>
    <col min="1544" max="1544" width="9.140625" style="2" customWidth="1"/>
    <col min="1545" max="1545" width="10" style="2" customWidth="1"/>
    <col min="1546" max="1546" width="1.7109375" style="2" customWidth="1"/>
    <col min="1547" max="1547" width="12.42578125" style="2" customWidth="1"/>
    <col min="1548" max="1548" width="2" style="2" customWidth="1"/>
    <col min="1549" max="1549" width="13.85546875" style="2" customWidth="1"/>
    <col min="1550" max="1550" width="3.85546875" style="2" customWidth="1"/>
    <col min="1551" max="1551" width="12.42578125" style="2" customWidth="1"/>
    <col min="1552" max="1552" width="12.5703125" style="2" customWidth="1"/>
    <col min="1553" max="1553" width="16.7109375" style="2" customWidth="1"/>
    <col min="1554" max="1556" width="6.85546875" style="2"/>
    <col min="1557" max="1557" width="10.140625" style="2" bestFit="1" customWidth="1"/>
    <col min="1558" max="1789" width="6.85546875" style="2"/>
    <col min="1790" max="1790" width="28.5703125" style="2" customWidth="1"/>
    <col min="1791" max="1791" width="13.5703125" style="2" customWidth="1"/>
    <col min="1792" max="1792" width="11.7109375" style="2" customWidth="1"/>
    <col min="1793" max="1793" width="12" style="2" customWidth="1"/>
    <col min="1794" max="1795" width="11.42578125" style="2" customWidth="1"/>
    <col min="1796" max="1796" width="13.140625" style="2" customWidth="1"/>
    <col min="1797" max="1797" width="11.140625" style="2" customWidth="1"/>
    <col min="1798" max="1798" width="10.7109375" style="2" customWidth="1"/>
    <col min="1799" max="1799" width="9" style="2" customWidth="1"/>
    <col min="1800" max="1800" width="9.140625" style="2" customWidth="1"/>
    <col min="1801" max="1801" width="10" style="2" customWidth="1"/>
    <col min="1802" max="1802" width="1.7109375" style="2" customWidth="1"/>
    <col min="1803" max="1803" width="12.42578125" style="2" customWidth="1"/>
    <col min="1804" max="1804" width="2" style="2" customWidth="1"/>
    <col min="1805" max="1805" width="13.85546875" style="2" customWidth="1"/>
    <col min="1806" max="1806" width="3.85546875" style="2" customWidth="1"/>
    <col min="1807" max="1807" width="12.42578125" style="2" customWidth="1"/>
    <col min="1808" max="1808" width="12.5703125" style="2" customWidth="1"/>
    <col min="1809" max="1809" width="16.7109375" style="2" customWidth="1"/>
    <col min="1810" max="1812" width="6.85546875" style="2"/>
    <col min="1813" max="1813" width="10.140625" style="2" bestFit="1" customWidth="1"/>
    <col min="1814" max="2045" width="6.85546875" style="2"/>
    <col min="2046" max="2046" width="28.5703125" style="2" customWidth="1"/>
    <col min="2047" max="2047" width="13.5703125" style="2" customWidth="1"/>
    <col min="2048" max="2048" width="11.7109375" style="2" customWidth="1"/>
    <col min="2049" max="2049" width="12" style="2" customWidth="1"/>
    <col min="2050" max="2051" width="11.42578125" style="2" customWidth="1"/>
    <col min="2052" max="2052" width="13.140625" style="2" customWidth="1"/>
    <col min="2053" max="2053" width="11.140625" style="2" customWidth="1"/>
    <col min="2054" max="2054" width="10.7109375" style="2" customWidth="1"/>
    <col min="2055" max="2055" width="9" style="2" customWidth="1"/>
    <col min="2056" max="2056" width="9.140625" style="2" customWidth="1"/>
    <col min="2057" max="2057" width="10" style="2" customWidth="1"/>
    <col min="2058" max="2058" width="1.7109375" style="2" customWidth="1"/>
    <col min="2059" max="2059" width="12.42578125" style="2" customWidth="1"/>
    <col min="2060" max="2060" width="2" style="2" customWidth="1"/>
    <col min="2061" max="2061" width="13.85546875" style="2" customWidth="1"/>
    <col min="2062" max="2062" width="3.85546875" style="2" customWidth="1"/>
    <col min="2063" max="2063" width="12.42578125" style="2" customWidth="1"/>
    <col min="2064" max="2064" width="12.5703125" style="2" customWidth="1"/>
    <col min="2065" max="2065" width="16.7109375" style="2" customWidth="1"/>
    <col min="2066" max="2068" width="6.85546875" style="2"/>
    <col min="2069" max="2069" width="10.140625" style="2" bestFit="1" customWidth="1"/>
    <col min="2070" max="2301" width="6.85546875" style="2"/>
    <col min="2302" max="2302" width="28.5703125" style="2" customWidth="1"/>
    <col min="2303" max="2303" width="13.5703125" style="2" customWidth="1"/>
    <col min="2304" max="2304" width="11.7109375" style="2" customWidth="1"/>
    <col min="2305" max="2305" width="12" style="2" customWidth="1"/>
    <col min="2306" max="2307" width="11.42578125" style="2" customWidth="1"/>
    <col min="2308" max="2308" width="13.140625" style="2" customWidth="1"/>
    <col min="2309" max="2309" width="11.140625" style="2" customWidth="1"/>
    <col min="2310" max="2310" width="10.7109375" style="2" customWidth="1"/>
    <col min="2311" max="2311" width="9" style="2" customWidth="1"/>
    <col min="2312" max="2312" width="9.140625" style="2" customWidth="1"/>
    <col min="2313" max="2313" width="10" style="2" customWidth="1"/>
    <col min="2314" max="2314" width="1.7109375" style="2" customWidth="1"/>
    <col min="2315" max="2315" width="12.42578125" style="2" customWidth="1"/>
    <col min="2316" max="2316" width="2" style="2" customWidth="1"/>
    <col min="2317" max="2317" width="13.85546875" style="2" customWidth="1"/>
    <col min="2318" max="2318" width="3.85546875" style="2" customWidth="1"/>
    <col min="2319" max="2319" width="12.42578125" style="2" customWidth="1"/>
    <col min="2320" max="2320" width="12.5703125" style="2" customWidth="1"/>
    <col min="2321" max="2321" width="16.7109375" style="2" customWidth="1"/>
    <col min="2322" max="2324" width="6.85546875" style="2"/>
    <col min="2325" max="2325" width="10.140625" style="2" bestFit="1" customWidth="1"/>
    <col min="2326" max="2557" width="6.85546875" style="2"/>
    <col min="2558" max="2558" width="28.5703125" style="2" customWidth="1"/>
    <col min="2559" max="2559" width="13.5703125" style="2" customWidth="1"/>
    <col min="2560" max="2560" width="11.7109375" style="2" customWidth="1"/>
    <col min="2561" max="2561" width="12" style="2" customWidth="1"/>
    <col min="2562" max="2563" width="11.42578125" style="2" customWidth="1"/>
    <col min="2564" max="2564" width="13.140625" style="2" customWidth="1"/>
    <col min="2565" max="2565" width="11.140625" style="2" customWidth="1"/>
    <col min="2566" max="2566" width="10.7109375" style="2" customWidth="1"/>
    <col min="2567" max="2567" width="9" style="2" customWidth="1"/>
    <col min="2568" max="2568" width="9.140625" style="2" customWidth="1"/>
    <col min="2569" max="2569" width="10" style="2" customWidth="1"/>
    <col min="2570" max="2570" width="1.7109375" style="2" customWidth="1"/>
    <col min="2571" max="2571" width="12.42578125" style="2" customWidth="1"/>
    <col min="2572" max="2572" width="2" style="2" customWidth="1"/>
    <col min="2573" max="2573" width="13.85546875" style="2" customWidth="1"/>
    <col min="2574" max="2574" width="3.85546875" style="2" customWidth="1"/>
    <col min="2575" max="2575" width="12.42578125" style="2" customWidth="1"/>
    <col min="2576" max="2576" width="12.5703125" style="2" customWidth="1"/>
    <col min="2577" max="2577" width="16.7109375" style="2" customWidth="1"/>
    <col min="2578" max="2580" width="6.85546875" style="2"/>
    <col min="2581" max="2581" width="10.140625" style="2" bestFit="1" customWidth="1"/>
    <col min="2582" max="2813" width="6.85546875" style="2"/>
    <col min="2814" max="2814" width="28.5703125" style="2" customWidth="1"/>
    <col min="2815" max="2815" width="13.5703125" style="2" customWidth="1"/>
    <col min="2816" max="2816" width="11.7109375" style="2" customWidth="1"/>
    <col min="2817" max="2817" width="12" style="2" customWidth="1"/>
    <col min="2818" max="2819" width="11.42578125" style="2" customWidth="1"/>
    <col min="2820" max="2820" width="13.140625" style="2" customWidth="1"/>
    <col min="2821" max="2821" width="11.140625" style="2" customWidth="1"/>
    <col min="2822" max="2822" width="10.7109375" style="2" customWidth="1"/>
    <col min="2823" max="2823" width="9" style="2" customWidth="1"/>
    <col min="2824" max="2824" width="9.140625" style="2" customWidth="1"/>
    <col min="2825" max="2825" width="10" style="2" customWidth="1"/>
    <col min="2826" max="2826" width="1.7109375" style="2" customWidth="1"/>
    <col min="2827" max="2827" width="12.42578125" style="2" customWidth="1"/>
    <col min="2828" max="2828" width="2" style="2" customWidth="1"/>
    <col min="2829" max="2829" width="13.85546875" style="2" customWidth="1"/>
    <col min="2830" max="2830" width="3.85546875" style="2" customWidth="1"/>
    <col min="2831" max="2831" width="12.42578125" style="2" customWidth="1"/>
    <col min="2832" max="2832" width="12.5703125" style="2" customWidth="1"/>
    <col min="2833" max="2833" width="16.7109375" style="2" customWidth="1"/>
    <col min="2834" max="2836" width="6.85546875" style="2"/>
    <col min="2837" max="2837" width="10.140625" style="2" bestFit="1" customWidth="1"/>
    <col min="2838" max="3069" width="6.85546875" style="2"/>
    <col min="3070" max="3070" width="28.5703125" style="2" customWidth="1"/>
    <col min="3071" max="3071" width="13.5703125" style="2" customWidth="1"/>
    <col min="3072" max="3072" width="11.7109375" style="2" customWidth="1"/>
    <col min="3073" max="3073" width="12" style="2" customWidth="1"/>
    <col min="3074" max="3075" width="11.42578125" style="2" customWidth="1"/>
    <col min="3076" max="3076" width="13.140625" style="2" customWidth="1"/>
    <col min="3077" max="3077" width="11.140625" style="2" customWidth="1"/>
    <col min="3078" max="3078" width="10.7109375" style="2" customWidth="1"/>
    <col min="3079" max="3079" width="9" style="2" customWidth="1"/>
    <col min="3080" max="3080" width="9.140625" style="2" customWidth="1"/>
    <col min="3081" max="3081" width="10" style="2" customWidth="1"/>
    <col min="3082" max="3082" width="1.7109375" style="2" customWidth="1"/>
    <col min="3083" max="3083" width="12.42578125" style="2" customWidth="1"/>
    <col min="3084" max="3084" width="2" style="2" customWidth="1"/>
    <col min="3085" max="3085" width="13.85546875" style="2" customWidth="1"/>
    <col min="3086" max="3086" width="3.85546875" style="2" customWidth="1"/>
    <col min="3087" max="3087" width="12.42578125" style="2" customWidth="1"/>
    <col min="3088" max="3088" width="12.5703125" style="2" customWidth="1"/>
    <col min="3089" max="3089" width="16.7109375" style="2" customWidth="1"/>
    <col min="3090" max="3092" width="6.85546875" style="2"/>
    <col min="3093" max="3093" width="10.140625" style="2" bestFit="1" customWidth="1"/>
    <col min="3094" max="3325" width="6.85546875" style="2"/>
    <col min="3326" max="3326" width="28.5703125" style="2" customWidth="1"/>
    <col min="3327" max="3327" width="13.5703125" style="2" customWidth="1"/>
    <col min="3328" max="3328" width="11.7109375" style="2" customWidth="1"/>
    <col min="3329" max="3329" width="12" style="2" customWidth="1"/>
    <col min="3330" max="3331" width="11.42578125" style="2" customWidth="1"/>
    <col min="3332" max="3332" width="13.140625" style="2" customWidth="1"/>
    <col min="3333" max="3333" width="11.140625" style="2" customWidth="1"/>
    <col min="3334" max="3334" width="10.7109375" style="2" customWidth="1"/>
    <col min="3335" max="3335" width="9" style="2" customWidth="1"/>
    <col min="3336" max="3336" width="9.140625" style="2" customWidth="1"/>
    <col min="3337" max="3337" width="10" style="2" customWidth="1"/>
    <col min="3338" max="3338" width="1.7109375" style="2" customWidth="1"/>
    <col min="3339" max="3339" width="12.42578125" style="2" customWidth="1"/>
    <col min="3340" max="3340" width="2" style="2" customWidth="1"/>
    <col min="3341" max="3341" width="13.85546875" style="2" customWidth="1"/>
    <col min="3342" max="3342" width="3.85546875" style="2" customWidth="1"/>
    <col min="3343" max="3343" width="12.42578125" style="2" customWidth="1"/>
    <col min="3344" max="3344" width="12.5703125" style="2" customWidth="1"/>
    <col min="3345" max="3345" width="16.7109375" style="2" customWidth="1"/>
    <col min="3346" max="3348" width="6.85546875" style="2"/>
    <col min="3349" max="3349" width="10.140625" style="2" bestFit="1" customWidth="1"/>
    <col min="3350" max="3581" width="6.85546875" style="2"/>
    <col min="3582" max="3582" width="28.5703125" style="2" customWidth="1"/>
    <col min="3583" max="3583" width="13.5703125" style="2" customWidth="1"/>
    <col min="3584" max="3584" width="11.7109375" style="2" customWidth="1"/>
    <col min="3585" max="3585" width="12" style="2" customWidth="1"/>
    <col min="3586" max="3587" width="11.42578125" style="2" customWidth="1"/>
    <col min="3588" max="3588" width="13.140625" style="2" customWidth="1"/>
    <col min="3589" max="3589" width="11.140625" style="2" customWidth="1"/>
    <col min="3590" max="3590" width="10.7109375" style="2" customWidth="1"/>
    <col min="3591" max="3591" width="9" style="2" customWidth="1"/>
    <col min="3592" max="3592" width="9.140625" style="2" customWidth="1"/>
    <col min="3593" max="3593" width="10" style="2" customWidth="1"/>
    <col min="3594" max="3594" width="1.7109375" style="2" customWidth="1"/>
    <col min="3595" max="3595" width="12.42578125" style="2" customWidth="1"/>
    <col min="3596" max="3596" width="2" style="2" customWidth="1"/>
    <col min="3597" max="3597" width="13.85546875" style="2" customWidth="1"/>
    <col min="3598" max="3598" width="3.85546875" style="2" customWidth="1"/>
    <col min="3599" max="3599" width="12.42578125" style="2" customWidth="1"/>
    <col min="3600" max="3600" width="12.5703125" style="2" customWidth="1"/>
    <col min="3601" max="3601" width="16.7109375" style="2" customWidth="1"/>
    <col min="3602" max="3604" width="6.85546875" style="2"/>
    <col min="3605" max="3605" width="10.140625" style="2" bestFit="1" customWidth="1"/>
    <col min="3606" max="3837" width="6.85546875" style="2"/>
    <col min="3838" max="3838" width="28.5703125" style="2" customWidth="1"/>
    <col min="3839" max="3839" width="13.5703125" style="2" customWidth="1"/>
    <col min="3840" max="3840" width="11.7109375" style="2" customWidth="1"/>
    <col min="3841" max="3841" width="12" style="2" customWidth="1"/>
    <col min="3842" max="3843" width="11.42578125" style="2" customWidth="1"/>
    <col min="3844" max="3844" width="13.140625" style="2" customWidth="1"/>
    <col min="3845" max="3845" width="11.140625" style="2" customWidth="1"/>
    <col min="3846" max="3846" width="10.7109375" style="2" customWidth="1"/>
    <col min="3847" max="3847" width="9" style="2" customWidth="1"/>
    <col min="3848" max="3848" width="9.140625" style="2" customWidth="1"/>
    <col min="3849" max="3849" width="10" style="2" customWidth="1"/>
    <col min="3850" max="3850" width="1.7109375" style="2" customWidth="1"/>
    <col min="3851" max="3851" width="12.42578125" style="2" customWidth="1"/>
    <col min="3852" max="3852" width="2" style="2" customWidth="1"/>
    <col min="3853" max="3853" width="13.85546875" style="2" customWidth="1"/>
    <col min="3854" max="3854" width="3.85546875" style="2" customWidth="1"/>
    <col min="3855" max="3855" width="12.42578125" style="2" customWidth="1"/>
    <col min="3856" max="3856" width="12.5703125" style="2" customWidth="1"/>
    <col min="3857" max="3857" width="16.7109375" style="2" customWidth="1"/>
    <col min="3858" max="3860" width="6.85546875" style="2"/>
    <col min="3861" max="3861" width="10.140625" style="2" bestFit="1" customWidth="1"/>
    <col min="3862" max="4093" width="6.85546875" style="2"/>
    <col min="4094" max="4094" width="28.5703125" style="2" customWidth="1"/>
    <col min="4095" max="4095" width="13.5703125" style="2" customWidth="1"/>
    <col min="4096" max="4096" width="11.7109375" style="2" customWidth="1"/>
    <col min="4097" max="4097" width="12" style="2" customWidth="1"/>
    <col min="4098" max="4099" width="11.42578125" style="2" customWidth="1"/>
    <col min="4100" max="4100" width="13.140625" style="2" customWidth="1"/>
    <col min="4101" max="4101" width="11.140625" style="2" customWidth="1"/>
    <col min="4102" max="4102" width="10.7109375" style="2" customWidth="1"/>
    <col min="4103" max="4103" width="9" style="2" customWidth="1"/>
    <col min="4104" max="4104" width="9.140625" style="2" customWidth="1"/>
    <col min="4105" max="4105" width="10" style="2" customWidth="1"/>
    <col min="4106" max="4106" width="1.7109375" style="2" customWidth="1"/>
    <col min="4107" max="4107" width="12.42578125" style="2" customWidth="1"/>
    <col min="4108" max="4108" width="2" style="2" customWidth="1"/>
    <col min="4109" max="4109" width="13.85546875" style="2" customWidth="1"/>
    <col min="4110" max="4110" width="3.85546875" style="2" customWidth="1"/>
    <col min="4111" max="4111" width="12.42578125" style="2" customWidth="1"/>
    <col min="4112" max="4112" width="12.5703125" style="2" customWidth="1"/>
    <col min="4113" max="4113" width="16.7109375" style="2" customWidth="1"/>
    <col min="4114" max="4116" width="6.85546875" style="2"/>
    <col min="4117" max="4117" width="10.140625" style="2" bestFit="1" customWidth="1"/>
    <col min="4118" max="4349" width="6.85546875" style="2"/>
    <col min="4350" max="4350" width="28.5703125" style="2" customWidth="1"/>
    <col min="4351" max="4351" width="13.5703125" style="2" customWidth="1"/>
    <col min="4352" max="4352" width="11.7109375" style="2" customWidth="1"/>
    <col min="4353" max="4353" width="12" style="2" customWidth="1"/>
    <col min="4354" max="4355" width="11.42578125" style="2" customWidth="1"/>
    <col min="4356" max="4356" width="13.140625" style="2" customWidth="1"/>
    <col min="4357" max="4357" width="11.140625" style="2" customWidth="1"/>
    <col min="4358" max="4358" width="10.7109375" style="2" customWidth="1"/>
    <col min="4359" max="4359" width="9" style="2" customWidth="1"/>
    <col min="4360" max="4360" width="9.140625" style="2" customWidth="1"/>
    <col min="4361" max="4361" width="10" style="2" customWidth="1"/>
    <col min="4362" max="4362" width="1.7109375" style="2" customWidth="1"/>
    <col min="4363" max="4363" width="12.42578125" style="2" customWidth="1"/>
    <col min="4364" max="4364" width="2" style="2" customWidth="1"/>
    <col min="4365" max="4365" width="13.85546875" style="2" customWidth="1"/>
    <col min="4366" max="4366" width="3.85546875" style="2" customWidth="1"/>
    <col min="4367" max="4367" width="12.42578125" style="2" customWidth="1"/>
    <col min="4368" max="4368" width="12.5703125" style="2" customWidth="1"/>
    <col min="4369" max="4369" width="16.7109375" style="2" customWidth="1"/>
    <col min="4370" max="4372" width="6.85546875" style="2"/>
    <col min="4373" max="4373" width="10.140625" style="2" bestFit="1" customWidth="1"/>
    <col min="4374" max="4605" width="6.85546875" style="2"/>
    <col min="4606" max="4606" width="28.5703125" style="2" customWidth="1"/>
    <col min="4607" max="4607" width="13.5703125" style="2" customWidth="1"/>
    <col min="4608" max="4608" width="11.7109375" style="2" customWidth="1"/>
    <col min="4609" max="4609" width="12" style="2" customWidth="1"/>
    <col min="4610" max="4611" width="11.42578125" style="2" customWidth="1"/>
    <col min="4612" max="4612" width="13.140625" style="2" customWidth="1"/>
    <col min="4613" max="4613" width="11.140625" style="2" customWidth="1"/>
    <col min="4614" max="4614" width="10.7109375" style="2" customWidth="1"/>
    <col min="4615" max="4615" width="9" style="2" customWidth="1"/>
    <col min="4616" max="4616" width="9.140625" style="2" customWidth="1"/>
    <col min="4617" max="4617" width="10" style="2" customWidth="1"/>
    <col min="4618" max="4618" width="1.7109375" style="2" customWidth="1"/>
    <col min="4619" max="4619" width="12.42578125" style="2" customWidth="1"/>
    <col min="4620" max="4620" width="2" style="2" customWidth="1"/>
    <col min="4621" max="4621" width="13.85546875" style="2" customWidth="1"/>
    <col min="4622" max="4622" width="3.85546875" style="2" customWidth="1"/>
    <col min="4623" max="4623" width="12.42578125" style="2" customWidth="1"/>
    <col min="4624" max="4624" width="12.5703125" style="2" customWidth="1"/>
    <col min="4625" max="4625" width="16.7109375" style="2" customWidth="1"/>
    <col min="4626" max="4628" width="6.85546875" style="2"/>
    <col min="4629" max="4629" width="10.140625" style="2" bestFit="1" customWidth="1"/>
    <col min="4630" max="4861" width="6.85546875" style="2"/>
    <col min="4862" max="4862" width="28.5703125" style="2" customWidth="1"/>
    <col min="4863" max="4863" width="13.5703125" style="2" customWidth="1"/>
    <col min="4864" max="4864" width="11.7109375" style="2" customWidth="1"/>
    <col min="4865" max="4865" width="12" style="2" customWidth="1"/>
    <col min="4866" max="4867" width="11.42578125" style="2" customWidth="1"/>
    <col min="4868" max="4868" width="13.140625" style="2" customWidth="1"/>
    <col min="4869" max="4869" width="11.140625" style="2" customWidth="1"/>
    <col min="4870" max="4870" width="10.7109375" style="2" customWidth="1"/>
    <col min="4871" max="4871" width="9" style="2" customWidth="1"/>
    <col min="4872" max="4872" width="9.140625" style="2" customWidth="1"/>
    <col min="4873" max="4873" width="10" style="2" customWidth="1"/>
    <col min="4874" max="4874" width="1.7109375" style="2" customWidth="1"/>
    <col min="4875" max="4875" width="12.42578125" style="2" customWidth="1"/>
    <col min="4876" max="4876" width="2" style="2" customWidth="1"/>
    <col min="4877" max="4877" width="13.85546875" style="2" customWidth="1"/>
    <col min="4878" max="4878" width="3.85546875" style="2" customWidth="1"/>
    <col min="4879" max="4879" width="12.42578125" style="2" customWidth="1"/>
    <col min="4880" max="4880" width="12.5703125" style="2" customWidth="1"/>
    <col min="4881" max="4881" width="16.7109375" style="2" customWidth="1"/>
    <col min="4882" max="4884" width="6.85546875" style="2"/>
    <col min="4885" max="4885" width="10.140625" style="2" bestFit="1" customWidth="1"/>
    <col min="4886" max="5117" width="6.85546875" style="2"/>
    <col min="5118" max="5118" width="28.5703125" style="2" customWidth="1"/>
    <col min="5119" max="5119" width="13.5703125" style="2" customWidth="1"/>
    <col min="5120" max="5120" width="11.7109375" style="2" customWidth="1"/>
    <col min="5121" max="5121" width="12" style="2" customWidth="1"/>
    <col min="5122" max="5123" width="11.42578125" style="2" customWidth="1"/>
    <col min="5124" max="5124" width="13.140625" style="2" customWidth="1"/>
    <col min="5125" max="5125" width="11.140625" style="2" customWidth="1"/>
    <col min="5126" max="5126" width="10.7109375" style="2" customWidth="1"/>
    <col min="5127" max="5127" width="9" style="2" customWidth="1"/>
    <col min="5128" max="5128" width="9.140625" style="2" customWidth="1"/>
    <col min="5129" max="5129" width="10" style="2" customWidth="1"/>
    <col min="5130" max="5130" width="1.7109375" style="2" customWidth="1"/>
    <col min="5131" max="5131" width="12.42578125" style="2" customWidth="1"/>
    <col min="5132" max="5132" width="2" style="2" customWidth="1"/>
    <col min="5133" max="5133" width="13.85546875" style="2" customWidth="1"/>
    <col min="5134" max="5134" width="3.85546875" style="2" customWidth="1"/>
    <col min="5135" max="5135" width="12.42578125" style="2" customWidth="1"/>
    <col min="5136" max="5136" width="12.5703125" style="2" customWidth="1"/>
    <col min="5137" max="5137" width="16.7109375" style="2" customWidth="1"/>
    <col min="5138" max="5140" width="6.85546875" style="2"/>
    <col min="5141" max="5141" width="10.140625" style="2" bestFit="1" customWidth="1"/>
    <col min="5142" max="5373" width="6.85546875" style="2"/>
    <col min="5374" max="5374" width="28.5703125" style="2" customWidth="1"/>
    <col min="5375" max="5375" width="13.5703125" style="2" customWidth="1"/>
    <col min="5376" max="5376" width="11.7109375" style="2" customWidth="1"/>
    <col min="5377" max="5377" width="12" style="2" customWidth="1"/>
    <col min="5378" max="5379" width="11.42578125" style="2" customWidth="1"/>
    <col min="5380" max="5380" width="13.140625" style="2" customWidth="1"/>
    <col min="5381" max="5381" width="11.140625" style="2" customWidth="1"/>
    <col min="5382" max="5382" width="10.7109375" style="2" customWidth="1"/>
    <col min="5383" max="5383" width="9" style="2" customWidth="1"/>
    <col min="5384" max="5384" width="9.140625" style="2" customWidth="1"/>
    <col min="5385" max="5385" width="10" style="2" customWidth="1"/>
    <col min="5386" max="5386" width="1.7109375" style="2" customWidth="1"/>
    <col min="5387" max="5387" width="12.42578125" style="2" customWidth="1"/>
    <col min="5388" max="5388" width="2" style="2" customWidth="1"/>
    <col min="5389" max="5389" width="13.85546875" style="2" customWidth="1"/>
    <col min="5390" max="5390" width="3.85546875" style="2" customWidth="1"/>
    <col min="5391" max="5391" width="12.42578125" style="2" customWidth="1"/>
    <col min="5392" max="5392" width="12.5703125" style="2" customWidth="1"/>
    <col min="5393" max="5393" width="16.7109375" style="2" customWidth="1"/>
    <col min="5394" max="5396" width="6.85546875" style="2"/>
    <col min="5397" max="5397" width="10.140625" style="2" bestFit="1" customWidth="1"/>
    <col min="5398" max="5629" width="6.85546875" style="2"/>
    <col min="5630" max="5630" width="28.5703125" style="2" customWidth="1"/>
    <col min="5631" max="5631" width="13.5703125" style="2" customWidth="1"/>
    <col min="5632" max="5632" width="11.7109375" style="2" customWidth="1"/>
    <col min="5633" max="5633" width="12" style="2" customWidth="1"/>
    <col min="5634" max="5635" width="11.42578125" style="2" customWidth="1"/>
    <col min="5636" max="5636" width="13.140625" style="2" customWidth="1"/>
    <col min="5637" max="5637" width="11.140625" style="2" customWidth="1"/>
    <col min="5638" max="5638" width="10.7109375" style="2" customWidth="1"/>
    <col min="5639" max="5639" width="9" style="2" customWidth="1"/>
    <col min="5640" max="5640" width="9.140625" style="2" customWidth="1"/>
    <col min="5641" max="5641" width="10" style="2" customWidth="1"/>
    <col min="5642" max="5642" width="1.7109375" style="2" customWidth="1"/>
    <col min="5643" max="5643" width="12.42578125" style="2" customWidth="1"/>
    <col min="5644" max="5644" width="2" style="2" customWidth="1"/>
    <col min="5645" max="5645" width="13.85546875" style="2" customWidth="1"/>
    <col min="5646" max="5646" width="3.85546875" style="2" customWidth="1"/>
    <col min="5647" max="5647" width="12.42578125" style="2" customWidth="1"/>
    <col min="5648" max="5648" width="12.5703125" style="2" customWidth="1"/>
    <col min="5649" max="5649" width="16.7109375" style="2" customWidth="1"/>
    <col min="5650" max="5652" width="6.85546875" style="2"/>
    <col min="5653" max="5653" width="10.140625" style="2" bestFit="1" customWidth="1"/>
    <col min="5654" max="5885" width="6.85546875" style="2"/>
    <col min="5886" max="5886" width="28.5703125" style="2" customWidth="1"/>
    <col min="5887" max="5887" width="13.5703125" style="2" customWidth="1"/>
    <col min="5888" max="5888" width="11.7109375" style="2" customWidth="1"/>
    <col min="5889" max="5889" width="12" style="2" customWidth="1"/>
    <col min="5890" max="5891" width="11.42578125" style="2" customWidth="1"/>
    <col min="5892" max="5892" width="13.140625" style="2" customWidth="1"/>
    <col min="5893" max="5893" width="11.140625" style="2" customWidth="1"/>
    <col min="5894" max="5894" width="10.7109375" style="2" customWidth="1"/>
    <col min="5895" max="5895" width="9" style="2" customWidth="1"/>
    <col min="5896" max="5896" width="9.140625" style="2" customWidth="1"/>
    <col min="5897" max="5897" width="10" style="2" customWidth="1"/>
    <col min="5898" max="5898" width="1.7109375" style="2" customWidth="1"/>
    <col min="5899" max="5899" width="12.42578125" style="2" customWidth="1"/>
    <col min="5900" max="5900" width="2" style="2" customWidth="1"/>
    <col min="5901" max="5901" width="13.85546875" style="2" customWidth="1"/>
    <col min="5902" max="5902" width="3.85546875" style="2" customWidth="1"/>
    <col min="5903" max="5903" width="12.42578125" style="2" customWidth="1"/>
    <col min="5904" max="5904" width="12.5703125" style="2" customWidth="1"/>
    <col min="5905" max="5905" width="16.7109375" style="2" customWidth="1"/>
    <col min="5906" max="5908" width="6.85546875" style="2"/>
    <col min="5909" max="5909" width="10.140625" style="2" bestFit="1" customWidth="1"/>
    <col min="5910" max="6141" width="6.85546875" style="2"/>
    <col min="6142" max="6142" width="28.5703125" style="2" customWidth="1"/>
    <col min="6143" max="6143" width="13.5703125" style="2" customWidth="1"/>
    <col min="6144" max="6144" width="11.7109375" style="2" customWidth="1"/>
    <col min="6145" max="6145" width="12" style="2" customWidth="1"/>
    <col min="6146" max="6147" width="11.42578125" style="2" customWidth="1"/>
    <col min="6148" max="6148" width="13.140625" style="2" customWidth="1"/>
    <col min="6149" max="6149" width="11.140625" style="2" customWidth="1"/>
    <col min="6150" max="6150" width="10.7109375" style="2" customWidth="1"/>
    <col min="6151" max="6151" width="9" style="2" customWidth="1"/>
    <col min="6152" max="6152" width="9.140625" style="2" customWidth="1"/>
    <col min="6153" max="6153" width="10" style="2" customWidth="1"/>
    <col min="6154" max="6154" width="1.7109375" style="2" customWidth="1"/>
    <col min="6155" max="6155" width="12.42578125" style="2" customWidth="1"/>
    <col min="6156" max="6156" width="2" style="2" customWidth="1"/>
    <col min="6157" max="6157" width="13.85546875" style="2" customWidth="1"/>
    <col min="6158" max="6158" width="3.85546875" style="2" customWidth="1"/>
    <col min="6159" max="6159" width="12.42578125" style="2" customWidth="1"/>
    <col min="6160" max="6160" width="12.5703125" style="2" customWidth="1"/>
    <col min="6161" max="6161" width="16.7109375" style="2" customWidth="1"/>
    <col min="6162" max="6164" width="6.85546875" style="2"/>
    <col min="6165" max="6165" width="10.140625" style="2" bestFit="1" customWidth="1"/>
    <col min="6166" max="6397" width="6.85546875" style="2"/>
    <col min="6398" max="6398" width="28.5703125" style="2" customWidth="1"/>
    <col min="6399" max="6399" width="13.5703125" style="2" customWidth="1"/>
    <col min="6400" max="6400" width="11.7109375" style="2" customWidth="1"/>
    <col min="6401" max="6401" width="12" style="2" customWidth="1"/>
    <col min="6402" max="6403" width="11.42578125" style="2" customWidth="1"/>
    <col min="6404" max="6404" width="13.140625" style="2" customWidth="1"/>
    <col min="6405" max="6405" width="11.140625" style="2" customWidth="1"/>
    <col min="6406" max="6406" width="10.7109375" style="2" customWidth="1"/>
    <col min="6407" max="6407" width="9" style="2" customWidth="1"/>
    <col min="6408" max="6408" width="9.140625" style="2" customWidth="1"/>
    <col min="6409" max="6409" width="10" style="2" customWidth="1"/>
    <col min="6410" max="6410" width="1.7109375" style="2" customWidth="1"/>
    <col min="6411" max="6411" width="12.42578125" style="2" customWidth="1"/>
    <col min="6412" max="6412" width="2" style="2" customWidth="1"/>
    <col min="6413" max="6413" width="13.85546875" style="2" customWidth="1"/>
    <col min="6414" max="6414" width="3.85546875" style="2" customWidth="1"/>
    <col min="6415" max="6415" width="12.42578125" style="2" customWidth="1"/>
    <col min="6416" max="6416" width="12.5703125" style="2" customWidth="1"/>
    <col min="6417" max="6417" width="16.7109375" style="2" customWidth="1"/>
    <col min="6418" max="6420" width="6.85546875" style="2"/>
    <col min="6421" max="6421" width="10.140625" style="2" bestFit="1" customWidth="1"/>
    <col min="6422" max="6653" width="6.85546875" style="2"/>
    <col min="6654" max="6654" width="28.5703125" style="2" customWidth="1"/>
    <col min="6655" max="6655" width="13.5703125" style="2" customWidth="1"/>
    <col min="6656" max="6656" width="11.7109375" style="2" customWidth="1"/>
    <col min="6657" max="6657" width="12" style="2" customWidth="1"/>
    <col min="6658" max="6659" width="11.42578125" style="2" customWidth="1"/>
    <col min="6660" max="6660" width="13.140625" style="2" customWidth="1"/>
    <col min="6661" max="6661" width="11.140625" style="2" customWidth="1"/>
    <col min="6662" max="6662" width="10.7109375" style="2" customWidth="1"/>
    <col min="6663" max="6663" width="9" style="2" customWidth="1"/>
    <col min="6664" max="6664" width="9.140625" style="2" customWidth="1"/>
    <col min="6665" max="6665" width="10" style="2" customWidth="1"/>
    <col min="6666" max="6666" width="1.7109375" style="2" customWidth="1"/>
    <col min="6667" max="6667" width="12.42578125" style="2" customWidth="1"/>
    <col min="6668" max="6668" width="2" style="2" customWidth="1"/>
    <col min="6669" max="6669" width="13.85546875" style="2" customWidth="1"/>
    <col min="6670" max="6670" width="3.85546875" style="2" customWidth="1"/>
    <col min="6671" max="6671" width="12.42578125" style="2" customWidth="1"/>
    <col min="6672" max="6672" width="12.5703125" style="2" customWidth="1"/>
    <col min="6673" max="6673" width="16.7109375" style="2" customWidth="1"/>
    <col min="6674" max="6676" width="6.85546875" style="2"/>
    <col min="6677" max="6677" width="10.140625" style="2" bestFit="1" customWidth="1"/>
    <col min="6678" max="6909" width="6.85546875" style="2"/>
    <col min="6910" max="6910" width="28.5703125" style="2" customWidth="1"/>
    <col min="6911" max="6911" width="13.5703125" style="2" customWidth="1"/>
    <col min="6912" max="6912" width="11.7109375" style="2" customWidth="1"/>
    <col min="6913" max="6913" width="12" style="2" customWidth="1"/>
    <col min="6914" max="6915" width="11.42578125" style="2" customWidth="1"/>
    <col min="6916" max="6916" width="13.140625" style="2" customWidth="1"/>
    <col min="6917" max="6917" width="11.140625" style="2" customWidth="1"/>
    <col min="6918" max="6918" width="10.7109375" style="2" customWidth="1"/>
    <col min="6919" max="6919" width="9" style="2" customWidth="1"/>
    <col min="6920" max="6920" width="9.140625" style="2" customWidth="1"/>
    <col min="6921" max="6921" width="10" style="2" customWidth="1"/>
    <col min="6922" max="6922" width="1.7109375" style="2" customWidth="1"/>
    <col min="6923" max="6923" width="12.42578125" style="2" customWidth="1"/>
    <col min="6924" max="6924" width="2" style="2" customWidth="1"/>
    <col min="6925" max="6925" width="13.85546875" style="2" customWidth="1"/>
    <col min="6926" max="6926" width="3.85546875" style="2" customWidth="1"/>
    <col min="6927" max="6927" width="12.42578125" style="2" customWidth="1"/>
    <col min="6928" max="6928" width="12.5703125" style="2" customWidth="1"/>
    <col min="6929" max="6929" width="16.7109375" style="2" customWidth="1"/>
    <col min="6930" max="6932" width="6.85546875" style="2"/>
    <col min="6933" max="6933" width="10.140625" style="2" bestFit="1" customWidth="1"/>
    <col min="6934" max="7165" width="6.85546875" style="2"/>
    <col min="7166" max="7166" width="28.5703125" style="2" customWidth="1"/>
    <col min="7167" max="7167" width="13.5703125" style="2" customWidth="1"/>
    <col min="7168" max="7168" width="11.7109375" style="2" customWidth="1"/>
    <col min="7169" max="7169" width="12" style="2" customWidth="1"/>
    <col min="7170" max="7171" width="11.42578125" style="2" customWidth="1"/>
    <col min="7172" max="7172" width="13.140625" style="2" customWidth="1"/>
    <col min="7173" max="7173" width="11.140625" style="2" customWidth="1"/>
    <col min="7174" max="7174" width="10.7109375" style="2" customWidth="1"/>
    <col min="7175" max="7175" width="9" style="2" customWidth="1"/>
    <col min="7176" max="7176" width="9.140625" style="2" customWidth="1"/>
    <col min="7177" max="7177" width="10" style="2" customWidth="1"/>
    <col min="7178" max="7178" width="1.7109375" style="2" customWidth="1"/>
    <col min="7179" max="7179" width="12.42578125" style="2" customWidth="1"/>
    <col min="7180" max="7180" width="2" style="2" customWidth="1"/>
    <col min="7181" max="7181" width="13.85546875" style="2" customWidth="1"/>
    <col min="7182" max="7182" width="3.85546875" style="2" customWidth="1"/>
    <col min="7183" max="7183" width="12.42578125" style="2" customWidth="1"/>
    <col min="7184" max="7184" width="12.5703125" style="2" customWidth="1"/>
    <col min="7185" max="7185" width="16.7109375" style="2" customWidth="1"/>
    <col min="7186" max="7188" width="6.85546875" style="2"/>
    <col min="7189" max="7189" width="10.140625" style="2" bestFit="1" customWidth="1"/>
    <col min="7190" max="7421" width="6.85546875" style="2"/>
    <col min="7422" max="7422" width="28.5703125" style="2" customWidth="1"/>
    <col min="7423" max="7423" width="13.5703125" style="2" customWidth="1"/>
    <col min="7424" max="7424" width="11.7109375" style="2" customWidth="1"/>
    <col min="7425" max="7425" width="12" style="2" customWidth="1"/>
    <col min="7426" max="7427" width="11.42578125" style="2" customWidth="1"/>
    <col min="7428" max="7428" width="13.140625" style="2" customWidth="1"/>
    <col min="7429" max="7429" width="11.140625" style="2" customWidth="1"/>
    <col min="7430" max="7430" width="10.7109375" style="2" customWidth="1"/>
    <col min="7431" max="7431" width="9" style="2" customWidth="1"/>
    <col min="7432" max="7432" width="9.140625" style="2" customWidth="1"/>
    <col min="7433" max="7433" width="10" style="2" customWidth="1"/>
    <col min="7434" max="7434" width="1.7109375" style="2" customWidth="1"/>
    <col min="7435" max="7435" width="12.42578125" style="2" customWidth="1"/>
    <col min="7436" max="7436" width="2" style="2" customWidth="1"/>
    <col min="7437" max="7437" width="13.85546875" style="2" customWidth="1"/>
    <col min="7438" max="7438" width="3.85546875" style="2" customWidth="1"/>
    <col min="7439" max="7439" width="12.42578125" style="2" customWidth="1"/>
    <col min="7440" max="7440" width="12.5703125" style="2" customWidth="1"/>
    <col min="7441" max="7441" width="16.7109375" style="2" customWidth="1"/>
    <col min="7442" max="7444" width="6.85546875" style="2"/>
    <col min="7445" max="7445" width="10.140625" style="2" bestFit="1" customWidth="1"/>
    <col min="7446" max="7677" width="6.85546875" style="2"/>
    <col min="7678" max="7678" width="28.5703125" style="2" customWidth="1"/>
    <col min="7679" max="7679" width="13.5703125" style="2" customWidth="1"/>
    <col min="7680" max="7680" width="11.7109375" style="2" customWidth="1"/>
    <col min="7681" max="7681" width="12" style="2" customWidth="1"/>
    <col min="7682" max="7683" width="11.42578125" style="2" customWidth="1"/>
    <col min="7684" max="7684" width="13.140625" style="2" customWidth="1"/>
    <col min="7685" max="7685" width="11.140625" style="2" customWidth="1"/>
    <col min="7686" max="7686" width="10.7109375" style="2" customWidth="1"/>
    <col min="7687" max="7687" width="9" style="2" customWidth="1"/>
    <col min="7688" max="7688" width="9.140625" style="2" customWidth="1"/>
    <col min="7689" max="7689" width="10" style="2" customWidth="1"/>
    <col min="7690" max="7690" width="1.7109375" style="2" customWidth="1"/>
    <col min="7691" max="7691" width="12.42578125" style="2" customWidth="1"/>
    <col min="7692" max="7692" width="2" style="2" customWidth="1"/>
    <col min="7693" max="7693" width="13.85546875" style="2" customWidth="1"/>
    <col min="7694" max="7694" width="3.85546875" style="2" customWidth="1"/>
    <col min="7695" max="7695" width="12.42578125" style="2" customWidth="1"/>
    <col min="7696" max="7696" width="12.5703125" style="2" customWidth="1"/>
    <col min="7697" max="7697" width="16.7109375" style="2" customWidth="1"/>
    <col min="7698" max="7700" width="6.85546875" style="2"/>
    <col min="7701" max="7701" width="10.140625" style="2" bestFit="1" customWidth="1"/>
    <col min="7702" max="7933" width="6.85546875" style="2"/>
    <col min="7934" max="7934" width="28.5703125" style="2" customWidth="1"/>
    <col min="7935" max="7935" width="13.5703125" style="2" customWidth="1"/>
    <col min="7936" max="7936" width="11.7109375" style="2" customWidth="1"/>
    <col min="7937" max="7937" width="12" style="2" customWidth="1"/>
    <col min="7938" max="7939" width="11.42578125" style="2" customWidth="1"/>
    <col min="7940" max="7940" width="13.140625" style="2" customWidth="1"/>
    <col min="7941" max="7941" width="11.140625" style="2" customWidth="1"/>
    <col min="7942" max="7942" width="10.7109375" style="2" customWidth="1"/>
    <col min="7943" max="7943" width="9" style="2" customWidth="1"/>
    <col min="7944" max="7944" width="9.140625" style="2" customWidth="1"/>
    <col min="7945" max="7945" width="10" style="2" customWidth="1"/>
    <col min="7946" max="7946" width="1.7109375" style="2" customWidth="1"/>
    <col min="7947" max="7947" width="12.42578125" style="2" customWidth="1"/>
    <col min="7948" max="7948" width="2" style="2" customWidth="1"/>
    <col min="7949" max="7949" width="13.85546875" style="2" customWidth="1"/>
    <col min="7950" max="7950" width="3.85546875" style="2" customWidth="1"/>
    <col min="7951" max="7951" width="12.42578125" style="2" customWidth="1"/>
    <col min="7952" max="7952" width="12.5703125" style="2" customWidth="1"/>
    <col min="7953" max="7953" width="16.7109375" style="2" customWidth="1"/>
    <col min="7954" max="7956" width="6.85546875" style="2"/>
    <col min="7957" max="7957" width="10.140625" style="2" bestFit="1" customWidth="1"/>
    <col min="7958" max="8189" width="6.85546875" style="2"/>
    <col min="8190" max="8190" width="28.5703125" style="2" customWidth="1"/>
    <col min="8191" max="8191" width="13.5703125" style="2" customWidth="1"/>
    <col min="8192" max="8192" width="11.7109375" style="2" customWidth="1"/>
    <col min="8193" max="8193" width="12" style="2" customWidth="1"/>
    <col min="8194" max="8195" width="11.42578125" style="2" customWidth="1"/>
    <col min="8196" max="8196" width="13.140625" style="2" customWidth="1"/>
    <col min="8197" max="8197" width="11.140625" style="2" customWidth="1"/>
    <col min="8198" max="8198" width="10.7109375" style="2" customWidth="1"/>
    <col min="8199" max="8199" width="9" style="2" customWidth="1"/>
    <col min="8200" max="8200" width="9.140625" style="2" customWidth="1"/>
    <col min="8201" max="8201" width="10" style="2" customWidth="1"/>
    <col min="8202" max="8202" width="1.7109375" style="2" customWidth="1"/>
    <col min="8203" max="8203" width="12.42578125" style="2" customWidth="1"/>
    <col min="8204" max="8204" width="2" style="2" customWidth="1"/>
    <col min="8205" max="8205" width="13.85546875" style="2" customWidth="1"/>
    <col min="8206" max="8206" width="3.85546875" style="2" customWidth="1"/>
    <col min="8207" max="8207" width="12.42578125" style="2" customWidth="1"/>
    <col min="8208" max="8208" width="12.5703125" style="2" customWidth="1"/>
    <col min="8209" max="8209" width="16.7109375" style="2" customWidth="1"/>
    <col min="8210" max="8212" width="6.85546875" style="2"/>
    <col min="8213" max="8213" width="10.140625" style="2" bestFit="1" customWidth="1"/>
    <col min="8214" max="8445" width="6.85546875" style="2"/>
    <col min="8446" max="8446" width="28.5703125" style="2" customWidth="1"/>
    <col min="8447" max="8447" width="13.5703125" style="2" customWidth="1"/>
    <col min="8448" max="8448" width="11.7109375" style="2" customWidth="1"/>
    <col min="8449" max="8449" width="12" style="2" customWidth="1"/>
    <col min="8450" max="8451" width="11.42578125" style="2" customWidth="1"/>
    <col min="8452" max="8452" width="13.140625" style="2" customWidth="1"/>
    <col min="8453" max="8453" width="11.140625" style="2" customWidth="1"/>
    <col min="8454" max="8454" width="10.7109375" style="2" customWidth="1"/>
    <col min="8455" max="8455" width="9" style="2" customWidth="1"/>
    <col min="8456" max="8456" width="9.140625" style="2" customWidth="1"/>
    <col min="8457" max="8457" width="10" style="2" customWidth="1"/>
    <col min="8458" max="8458" width="1.7109375" style="2" customWidth="1"/>
    <col min="8459" max="8459" width="12.42578125" style="2" customWidth="1"/>
    <col min="8460" max="8460" width="2" style="2" customWidth="1"/>
    <col min="8461" max="8461" width="13.85546875" style="2" customWidth="1"/>
    <col min="8462" max="8462" width="3.85546875" style="2" customWidth="1"/>
    <col min="8463" max="8463" width="12.42578125" style="2" customWidth="1"/>
    <col min="8464" max="8464" width="12.5703125" style="2" customWidth="1"/>
    <col min="8465" max="8465" width="16.7109375" style="2" customWidth="1"/>
    <col min="8466" max="8468" width="6.85546875" style="2"/>
    <col min="8469" max="8469" width="10.140625" style="2" bestFit="1" customWidth="1"/>
    <col min="8470" max="8701" width="6.85546875" style="2"/>
    <col min="8702" max="8702" width="28.5703125" style="2" customWidth="1"/>
    <col min="8703" max="8703" width="13.5703125" style="2" customWidth="1"/>
    <col min="8704" max="8704" width="11.7109375" style="2" customWidth="1"/>
    <col min="8705" max="8705" width="12" style="2" customWidth="1"/>
    <col min="8706" max="8707" width="11.42578125" style="2" customWidth="1"/>
    <col min="8708" max="8708" width="13.140625" style="2" customWidth="1"/>
    <col min="8709" max="8709" width="11.140625" style="2" customWidth="1"/>
    <col min="8710" max="8710" width="10.7109375" style="2" customWidth="1"/>
    <col min="8711" max="8711" width="9" style="2" customWidth="1"/>
    <col min="8712" max="8712" width="9.140625" style="2" customWidth="1"/>
    <col min="8713" max="8713" width="10" style="2" customWidth="1"/>
    <col min="8714" max="8714" width="1.7109375" style="2" customWidth="1"/>
    <col min="8715" max="8715" width="12.42578125" style="2" customWidth="1"/>
    <col min="8716" max="8716" width="2" style="2" customWidth="1"/>
    <col min="8717" max="8717" width="13.85546875" style="2" customWidth="1"/>
    <col min="8718" max="8718" width="3.85546875" style="2" customWidth="1"/>
    <col min="8719" max="8719" width="12.42578125" style="2" customWidth="1"/>
    <col min="8720" max="8720" width="12.5703125" style="2" customWidth="1"/>
    <col min="8721" max="8721" width="16.7109375" style="2" customWidth="1"/>
    <col min="8722" max="8724" width="6.85546875" style="2"/>
    <col min="8725" max="8725" width="10.140625" style="2" bestFit="1" customWidth="1"/>
    <col min="8726" max="8957" width="6.85546875" style="2"/>
    <col min="8958" max="8958" width="28.5703125" style="2" customWidth="1"/>
    <col min="8959" max="8959" width="13.5703125" style="2" customWidth="1"/>
    <col min="8960" max="8960" width="11.7109375" style="2" customWidth="1"/>
    <col min="8961" max="8961" width="12" style="2" customWidth="1"/>
    <col min="8962" max="8963" width="11.42578125" style="2" customWidth="1"/>
    <col min="8964" max="8964" width="13.140625" style="2" customWidth="1"/>
    <col min="8965" max="8965" width="11.140625" style="2" customWidth="1"/>
    <col min="8966" max="8966" width="10.7109375" style="2" customWidth="1"/>
    <col min="8967" max="8967" width="9" style="2" customWidth="1"/>
    <col min="8968" max="8968" width="9.140625" style="2" customWidth="1"/>
    <col min="8969" max="8969" width="10" style="2" customWidth="1"/>
    <col min="8970" max="8970" width="1.7109375" style="2" customWidth="1"/>
    <col min="8971" max="8971" width="12.42578125" style="2" customWidth="1"/>
    <col min="8972" max="8972" width="2" style="2" customWidth="1"/>
    <col min="8973" max="8973" width="13.85546875" style="2" customWidth="1"/>
    <col min="8974" max="8974" width="3.85546875" style="2" customWidth="1"/>
    <col min="8975" max="8975" width="12.42578125" style="2" customWidth="1"/>
    <col min="8976" max="8976" width="12.5703125" style="2" customWidth="1"/>
    <col min="8977" max="8977" width="16.7109375" style="2" customWidth="1"/>
    <col min="8978" max="8980" width="6.85546875" style="2"/>
    <col min="8981" max="8981" width="10.140625" style="2" bestFit="1" customWidth="1"/>
    <col min="8982" max="9213" width="6.85546875" style="2"/>
    <col min="9214" max="9214" width="28.5703125" style="2" customWidth="1"/>
    <col min="9215" max="9215" width="13.5703125" style="2" customWidth="1"/>
    <col min="9216" max="9216" width="11.7109375" style="2" customWidth="1"/>
    <col min="9217" max="9217" width="12" style="2" customWidth="1"/>
    <col min="9218" max="9219" width="11.42578125" style="2" customWidth="1"/>
    <col min="9220" max="9220" width="13.140625" style="2" customWidth="1"/>
    <col min="9221" max="9221" width="11.140625" style="2" customWidth="1"/>
    <col min="9222" max="9222" width="10.7109375" style="2" customWidth="1"/>
    <col min="9223" max="9223" width="9" style="2" customWidth="1"/>
    <col min="9224" max="9224" width="9.140625" style="2" customWidth="1"/>
    <col min="9225" max="9225" width="10" style="2" customWidth="1"/>
    <col min="9226" max="9226" width="1.7109375" style="2" customWidth="1"/>
    <col min="9227" max="9227" width="12.42578125" style="2" customWidth="1"/>
    <col min="9228" max="9228" width="2" style="2" customWidth="1"/>
    <col min="9229" max="9229" width="13.85546875" style="2" customWidth="1"/>
    <col min="9230" max="9230" width="3.85546875" style="2" customWidth="1"/>
    <col min="9231" max="9231" width="12.42578125" style="2" customWidth="1"/>
    <col min="9232" max="9232" width="12.5703125" style="2" customWidth="1"/>
    <col min="9233" max="9233" width="16.7109375" style="2" customWidth="1"/>
    <col min="9234" max="9236" width="6.85546875" style="2"/>
    <col min="9237" max="9237" width="10.140625" style="2" bestFit="1" customWidth="1"/>
    <col min="9238" max="9469" width="6.85546875" style="2"/>
    <col min="9470" max="9470" width="28.5703125" style="2" customWidth="1"/>
    <col min="9471" max="9471" width="13.5703125" style="2" customWidth="1"/>
    <col min="9472" max="9472" width="11.7109375" style="2" customWidth="1"/>
    <col min="9473" max="9473" width="12" style="2" customWidth="1"/>
    <col min="9474" max="9475" width="11.42578125" style="2" customWidth="1"/>
    <col min="9476" max="9476" width="13.140625" style="2" customWidth="1"/>
    <col min="9477" max="9477" width="11.140625" style="2" customWidth="1"/>
    <col min="9478" max="9478" width="10.7109375" style="2" customWidth="1"/>
    <col min="9479" max="9479" width="9" style="2" customWidth="1"/>
    <col min="9480" max="9480" width="9.140625" style="2" customWidth="1"/>
    <col min="9481" max="9481" width="10" style="2" customWidth="1"/>
    <col min="9482" max="9482" width="1.7109375" style="2" customWidth="1"/>
    <col min="9483" max="9483" width="12.42578125" style="2" customWidth="1"/>
    <col min="9484" max="9484" width="2" style="2" customWidth="1"/>
    <col min="9485" max="9485" width="13.85546875" style="2" customWidth="1"/>
    <col min="9486" max="9486" width="3.85546875" style="2" customWidth="1"/>
    <col min="9487" max="9487" width="12.42578125" style="2" customWidth="1"/>
    <col min="9488" max="9488" width="12.5703125" style="2" customWidth="1"/>
    <col min="9489" max="9489" width="16.7109375" style="2" customWidth="1"/>
    <col min="9490" max="9492" width="6.85546875" style="2"/>
    <col min="9493" max="9493" width="10.140625" style="2" bestFit="1" customWidth="1"/>
    <col min="9494" max="9725" width="6.85546875" style="2"/>
    <col min="9726" max="9726" width="28.5703125" style="2" customWidth="1"/>
    <col min="9727" max="9727" width="13.5703125" style="2" customWidth="1"/>
    <col min="9728" max="9728" width="11.7109375" style="2" customWidth="1"/>
    <col min="9729" max="9729" width="12" style="2" customWidth="1"/>
    <col min="9730" max="9731" width="11.42578125" style="2" customWidth="1"/>
    <col min="9732" max="9732" width="13.140625" style="2" customWidth="1"/>
    <col min="9733" max="9733" width="11.140625" style="2" customWidth="1"/>
    <col min="9734" max="9734" width="10.7109375" style="2" customWidth="1"/>
    <col min="9735" max="9735" width="9" style="2" customWidth="1"/>
    <col min="9736" max="9736" width="9.140625" style="2" customWidth="1"/>
    <col min="9737" max="9737" width="10" style="2" customWidth="1"/>
    <col min="9738" max="9738" width="1.7109375" style="2" customWidth="1"/>
    <col min="9739" max="9739" width="12.42578125" style="2" customWidth="1"/>
    <col min="9740" max="9740" width="2" style="2" customWidth="1"/>
    <col min="9741" max="9741" width="13.85546875" style="2" customWidth="1"/>
    <col min="9742" max="9742" width="3.85546875" style="2" customWidth="1"/>
    <col min="9743" max="9743" width="12.42578125" style="2" customWidth="1"/>
    <col min="9744" max="9744" width="12.5703125" style="2" customWidth="1"/>
    <col min="9745" max="9745" width="16.7109375" style="2" customWidth="1"/>
    <col min="9746" max="9748" width="6.85546875" style="2"/>
    <col min="9749" max="9749" width="10.140625" style="2" bestFit="1" customWidth="1"/>
    <col min="9750" max="9981" width="6.85546875" style="2"/>
    <col min="9982" max="9982" width="28.5703125" style="2" customWidth="1"/>
    <col min="9983" max="9983" width="13.5703125" style="2" customWidth="1"/>
    <col min="9984" max="9984" width="11.7109375" style="2" customWidth="1"/>
    <col min="9985" max="9985" width="12" style="2" customWidth="1"/>
    <col min="9986" max="9987" width="11.42578125" style="2" customWidth="1"/>
    <col min="9988" max="9988" width="13.140625" style="2" customWidth="1"/>
    <col min="9989" max="9989" width="11.140625" style="2" customWidth="1"/>
    <col min="9990" max="9990" width="10.7109375" style="2" customWidth="1"/>
    <col min="9991" max="9991" width="9" style="2" customWidth="1"/>
    <col min="9992" max="9992" width="9.140625" style="2" customWidth="1"/>
    <col min="9993" max="9993" width="10" style="2" customWidth="1"/>
    <col min="9994" max="9994" width="1.7109375" style="2" customWidth="1"/>
    <col min="9995" max="9995" width="12.42578125" style="2" customWidth="1"/>
    <col min="9996" max="9996" width="2" style="2" customWidth="1"/>
    <col min="9997" max="9997" width="13.85546875" style="2" customWidth="1"/>
    <col min="9998" max="9998" width="3.85546875" style="2" customWidth="1"/>
    <col min="9999" max="9999" width="12.42578125" style="2" customWidth="1"/>
    <col min="10000" max="10000" width="12.5703125" style="2" customWidth="1"/>
    <col min="10001" max="10001" width="16.7109375" style="2" customWidth="1"/>
    <col min="10002" max="10004" width="6.85546875" style="2"/>
    <col min="10005" max="10005" width="10.140625" style="2" bestFit="1" customWidth="1"/>
    <col min="10006" max="10237" width="6.85546875" style="2"/>
    <col min="10238" max="10238" width="28.5703125" style="2" customWidth="1"/>
    <col min="10239" max="10239" width="13.5703125" style="2" customWidth="1"/>
    <col min="10240" max="10240" width="11.7109375" style="2" customWidth="1"/>
    <col min="10241" max="10241" width="12" style="2" customWidth="1"/>
    <col min="10242" max="10243" width="11.42578125" style="2" customWidth="1"/>
    <col min="10244" max="10244" width="13.140625" style="2" customWidth="1"/>
    <col min="10245" max="10245" width="11.140625" style="2" customWidth="1"/>
    <col min="10246" max="10246" width="10.7109375" style="2" customWidth="1"/>
    <col min="10247" max="10247" width="9" style="2" customWidth="1"/>
    <col min="10248" max="10248" width="9.140625" style="2" customWidth="1"/>
    <col min="10249" max="10249" width="10" style="2" customWidth="1"/>
    <col min="10250" max="10250" width="1.7109375" style="2" customWidth="1"/>
    <col min="10251" max="10251" width="12.42578125" style="2" customWidth="1"/>
    <col min="10252" max="10252" width="2" style="2" customWidth="1"/>
    <col min="10253" max="10253" width="13.85546875" style="2" customWidth="1"/>
    <col min="10254" max="10254" width="3.85546875" style="2" customWidth="1"/>
    <col min="10255" max="10255" width="12.42578125" style="2" customWidth="1"/>
    <col min="10256" max="10256" width="12.5703125" style="2" customWidth="1"/>
    <col min="10257" max="10257" width="16.7109375" style="2" customWidth="1"/>
    <col min="10258" max="10260" width="6.85546875" style="2"/>
    <col min="10261" max="10261" width="10.140625" style="2" bestFit="1" customWidth="1"/>
    <col min="10262" max="10493" width="6.85546875" style="2"/>
    <col min="10494" max="10494" width="28.5703125" style="2" customWidth="1"/>
    <col min="10495" max="10495" width="13.5703125" style="2" customWidth="1"/>
    <col min="10496" max="10496" width="11.7109375" style="2" customWidth="1"/>
    <col min="10497" max="10497" width="12" style="2" customWidth="1"/>
    <col min="10498" max="10499" width="11.42578125" style="2" customWidth="1"/>
    <col min="10500" max="10500" width="13.140625" style="2" customWidth="1"/>
    <col min="10501" max="10501" width="11.140625" style="2" customWidth="1"/>
    <col min="10502" max="10502" width="10.7109375" style="2" customWidth="1"/>
    <col min="10503" max="10503" width="9" style="2" customWidth="1"/>
    <col min="10504" max="10504" width="9.140625" style="2" customWidth="1"/>
    <col min="10505" max="10505" width="10" style="2" customWidth="1"/>
    <col min="10506" max="10506" width="1.7109375" style="2" customWidth="1"/>
    <col min="10507" max="10507" width="12.42578125" style="2" customWidth="1"/>
    <col min="10508" max="10508" width="2" style="2" customWidth="1"/>
    <col min="10509" max="10509" width="13.85546875" style="2" customWidth="1"/>
    <col min="10510" max="10510" width="3.85546875" style="2" customWidth="1"/>
    <col min="10511" max="10511" width="12.42578125" style="2" customWidth="1"/>
    <col min="10512" max="10512" width="12.5703125" style="2" customWidth="1"/>
    <col min="10513" max="10513" width="16.7109375" style="2" customWidth="1"/>
    <col min="10514" max="10516" width="6.85546875" style="2"/>
    <col min="10517" max="10517" width="10.140625" style="2" bestFit="1" customWidth="1"/>
    <col min="10518" max="10749" width="6.85546875" style="2"/>
    <col min="10750" max="10750" width="28.5703125" style="2" customWidth="1"/>
    <col min="10751" max="10751" width="13.5703125" style="2" customWidth="1"/>
    <col min="10752" max="10752" width="11.7109375" style="2" customWidth="1"/>
    <col min="10753" max="10753" width="12" style="2" customWidth="1"/>
    <col min="10754" max="10755" width="11.42578125" style="2" customWidth="1"/>
    <col min="10756" max="10756" width="13.140625" style="2" customWidth="1"/>
    <col min="10757" max="10757" width="11.140625" style="2" customWidth="1"/>
    <col min="10758" max="10758" width="10.7109375" style="2" customWidth="1"/>
    <col min="10759" max="10759" width="9" style="2" customWidth="1"/>
    <col min="10760" max="10760" width="9.140625" style="2" customWidth="1"/>
    <col min="10761" max="10761" width="10" style="2" customWidth="1"/>
    <col min="10762" max="10762" width="1.7109375" style="2" customWidth="1"/>
    <col min="10763" max="10763" width="12.42578125" style="2" customWidth="1"/>
    <col min="10764" max="10764" width="2" style="2" customWidth="1"/>
    <col min="10765" max="10765" width="13.85546875" style="2" customWidth="1"/>
    <col min="10766" max="10766" width="3.85546875" style="2" customWidth="1"/>
    <col min="10767" max="10767" width="12.42578125" style="2" customWidth="1"/>
    <col min="10768" max="10768" width="12.5703125" style="2" customWidth="1"/>
    <col min="10769" max="10769" width="16.7109375" style="2" customWidth="1"/>
    <col min="10770" max="10772" width="6.85546875" style="2"/>
    <col min="10773" max="10773" width="10.140625" style="2" bestFit="1" customWidth="1"/>
    <col min="10774" max="11005" width="6.85546875" style="2"/>
    <col min="11006" max="11006" width="28.5703125" style="2" customWidth="1"/>
    <col min="11007" max="11007" width="13.5703125" style="2" customWidth="1"/>
    <col min="11008" max="11008" width="11.7109375" style="2" customWidth="1"/>
    <col min="11009" max="11009" width="12" style="2" customWidth="1"/>
    <col min="11010" max="11011" width="11.42578125" style="2" customWidth="1"/>
    <col min="11012" max="11012" width="13.140625" style="2" customWidth="1"/>
    <col min="11013" max="11013" width="11.140625" style="2" customWidth="1"/>
    <col min="11014" max="11014" width="10.7109375" style="2" customWidth="1"/>
    <col min="11015" max="11015" width="9" style="2" customWidth="1"/>
    <col min="11016" max="11016" width="9.140625" style="2" customWidth="1"/>
    <col min="11017" max="11017" width="10" style="2" customWidth="1"/>
    <col min="11018" max="11018" width="1.7109375" style="2" customWidth="1"/>
    <col min="11019" max="11019" width="12.42578125" style="2" customWidth="1"/>
    <col min="11020" max="11020" width="2" style="2" customWidth="1"/>
    <col min="11021" max="11021" width="13.85546875" style="2" customWidth="1"/>
    <col min="11022" max="11022" width="3.85546875" style="2" customWidth="1"/>
    <col min="11023" max="11023" width="12.42578125" style="2" customWidth="1"/>
    <col min="11024" max="11024" width="12.5703125" style="2" customWidth="1"/>
    <col min="11025" max="11025" width="16.7109375" style="2" customWidth="1"/>
    <col min="11026" max="11028" width="6.85546875" style="2"/>
    <col min="11029" max="11029" width="10.140625" style="2" bestFit="1" customWidth="1"/>
    <col min="11030" max="11261" width="6.85546875" style="2"/>
    <col min="11262" max="11262" width="28.5703125" style="2" customWidth="1"/>
    <col min="11263" max="11263" width="13.5703125" style="2" customWidth="1"/>
    <col min="11264" max="11264" width="11.7109375" style="2" customWidth="1"/>
    <col min="11265" max="11265" width="12" style="2" customWidth="1"/>
    <col min="11266" max="11267" width="11.42578125" style="2" customWidth="1"/>
    <col min="11268" max="11268" width="13.140625" style="2" customWidth="1"/>
    <col min="11269" max="11269" width="11.140625" style="2" customWidth="1"/>
    <col min="11270" max="11270" width="10.7109375" style="2" customWidth="1"/>
    <col min="11271" max="11271" width="9" style="2" customWidth="1"/>
    <col min="11272" max="11272" width="9.140625" style="2" customWidth="1"/>
    <col min="11273" max="11273" width="10" style="2" customWidth="1"/>
    <col min="11274" max="11274" width="1.7109375" style="2" customWidth="1"/>
    <col min="11275" max="11275" width="12.42578125" style="2" customWidth="1"/>
    <col min="11276" max="11276" width="2" style="2" customWidth="1"/>
    <col min="11277" max="11277" width="13.85546875" style="2" customWidth="1"/>
    <col min="11278" max="11278" width="3.85546875" style="2" customWidth="1"/>
    <col min="11279" max="11279" width="12.42578125" style="2" customWidth="1"/>
    <col min="11280" max="11280" width="12.5703125" style="2" customWidth="1"/>
    <col min="11281" max="11281" width="16.7109375" style="2" customWidth="1"/>
    <col min="11282" max="11284" width="6.85546875" style="2"/>
    <col min="11285" max="11285" width="10.140625" style="2" bestFit="1" customWidth="1"/>
    <col min="11286" max="11517" width="6.85546875" style="2"/>
    <col min="11518" max="11518" width="28.5703125" style="2" customWidth="1"/>
    <col min="11519" max="11519" width="13.5703125" style="2" customWidth="1"/>
    <col min="11520" max="11520" width="11.7109375" style="2" customWidth="1"/>
    <col min="11521" max="11521" width="12" style="2" customWidth="1"/>
    <col min="11522" max="11523" width="11.42578125" style="2" customWidth="1"/>
    <col min="11524" max="11524" width="13.140625" style="2" customWidth="1"/>
    <col min="11525" max="11525" width="11.140625" style="2" customWidth="1"/>
    <col min="11526" max="11526" width="10.7109375" style="2" customWidth="1"/>
    <col min="11527" max="11527" width="9" style="2" customWidth="1"/>
    <col min="11528" max="11528" width="9.140625" style="2" customWidth="1"/>
    <col min="11529" max="11529" width="10" style="2" customWidth="1"/>
    <col min="11530" max="11530" width="1.7109375" style="2" customWidth="1"/>
    <col min="11531" max="11531" width="12.42578125" style="2" customWidth="1"/>
    <col min="11532" max="11532" width="2" style="2" customWidth="1"/>
    <col min="11533" max="11533" width="13.85546875" style="2" customWidth="1"/>
    <col min="11534" max="11534" width="3.85546875" style="2" customWidth="1"/>
    <col min="11535" max="11535" width="12.42578125" style="2" customWidth="1"/>
    <col min="11536" max="11536" width="12.5703125" style="2" customWidth="1"/>
    <col min="11537" max="11537" width="16.7109375" style="2" customWidth="1"/>
    <col min="11538" max="11540" width="6.85546875" style="2"/>
    <col min="11541" max="11541" width="10.140625" style="2" bestFit="1" customWidth="1"/>
    <col min="11542" max="11773" width="6.85546875" style="2"/>
    <col min="11774" max="11774" width="28.5703125" style="2" customWidth="1"/>
    <col min="11775" max="11775" width="13.5703125" style="2" customWidth="1"/>
    <col min="11776" max="11776" width="11.7109375" style="2" customWidth="1"/>
    <col min="11777" max="11777" width="12" style="2" customWidth="1"/>
    <col min="11778" max="11779" width="11.42578125" style="2" customWidth="1"/>
    <col min="11780" max="11780" width="13.140625" style="2" customWidth="1"/>
    <col min="11781" max="11781" width="11.140625" style="2" customWidth="1"/>
    <col min="11782" max="11782" width="10.7109375" style="2" customWidth="1"/>
    <col min="11783" max="11783" width="9" style="2" customWidth="1"/>
    <col min="11784" max="11784" width="9.140625" style="2" customWidth="1"/>
    <col min="11785" max="11785" width="10" style="2" customWidth="1"/>
    <col min="11786" max="11786" width="1.7109375" style="2" customWidth="1"/>
    <col min="11787" max="11787" width="12.42578125" style="2" customWidth="1"/>
    <col min="11788" max="11788" width="2" style="2" customWidth="1"/>
    <col min="11789" max="11789" width="13.85546875" style="2" customWidth="1"/>
    <col min="11790" max="11790" width="3.85546875" style="2" customWidth="1"/>
    <col min="11791" max="11791" width="12.42578125" style="2" customWidth="1"/>
    <col min="11792" max="11792" width="12.5703125" style="2" customWidth="1"/>
    <col min="11793" max="11793" width="16.7109375" style="2" customWidth="1"/>
    <col min="11794" max="11796" width="6.85546875" style="2"/>
    <col min="11797" max="11797" width="10.140625" style="2" bestFit="1" customWidth="1"/>
    <col min="11798" max="12029" width="6.85546875" style="2"/>
    <col min="12030" max="12030" width="28.5703125" style="2" customWidth="1"/>
    <col min="12031" max="12031" width="13.5703125" style="2" customWidth="1"/>
    <col min="12032" max="12032" width="11.7109375" style="2" customWidth="1"/>
    <col min="12033" max="12033" width="12" style="2" customWidth="1"/>
    <col min="12034" max="12035" width="11.42578125" style="2" customWidth="1"/>
    <col min="12036" max="12036" width="13.140625" style="2" customWidth="1"/>
    <col min="12037" max="12037" width="11.140625" style="2" customWidth="1"/>
    <col min="12038" max="12038" width="10.7109375" style="2" customWidth="1"/>
    <col min="12039" max="12039" width="9" style="2" customWidth="1"/>
    <col min="12040" max="12040" width="9.140625" style="2" customWidth="1"/>
    <col min="12041" max="12041" width="10" style="2" customWidth="1"/>
    <col min="12042" max="12042" width="1.7109375" style="2" customWidth="1"/>
    <col min="12043" max="12043" width="12.42578125" style="2" customWidth="1"/>
    <col min="12044" max="12044" width="2" style="2" customWidth="1"/>
    <col min="12045" max="12045" width="13.85546875" style="2" customWidth="1"/>
    <col min="12046" max="12046" width="3.85546875" style="2" customWidth="1"/>
    <col min="12047" max="12047" width="12.42578125" style="2" customWidth="1"/>
    <col min="12048" max="12048" width="12.5703125" style="2" customWidth="1"/>
    <col min="12049" max="12049" width="16.7109375" style="2" customWidth="1"/>
    <col min="12050" max="12052" width="6.85546875" style="2"/>
    <col min="12053" max="12053" width="10.140625" style="2" bestFit="1" customWidth="1"/>
    <col min="12054" max="12285" width="6.85546875" style="2"/>
    <col min="12286" max="12286" width="28.5703125" style="2" customWidth="1"/>
    <col min="12287" max="12287" width="13.5703125" style="2" customWidth="1"/>
    <col min="12288" max="12288" width="11.7109375" style="2" customWidth="1"/>
    <col min="12289" max="12289" width="12" style="2" customWidth="1"/>
    <col min="12290" max="12291" width="11.42578125" style="2" customWidth="1"/>
    <col min="12292" max="12292" width="13.140625" style="2" customWidth="1"/>
    <col min="12293" max="12293" width="11.140625" style="2" customWidth="1"/>
    <col min="12294" max="12294" width="10.7109375" style="2" customWidth="1"/>
    <col min="12295" max="12295" width="9" style="2" customWidth="1"/>
    <col min="12296" max="12296" width="9.140625" style="2" customWidth="1"/>
    <col min="12297" max="12297" width="10" style="2" customWidth="1"/>
    <col min="12298" max="12298" width="1.7109375" style="2" customWidth="1"/>
    <col min="12299" max="12299" width="12.42578125" style="2" customWidth="1"/>
    <col min="12300" max="12300" width="2" style="2" customWidth="1"/>
    <col min="12301" max="12301" width="13.85546875" style="2" customWidth="1"/>
    <col min="12302" max="12302" width="3.85546875" style="2" customWidth="1"/>
    <col min="12303" max="12303" width="12.42578125" style="2" customWidth="1"/>
    <col min="12304" max="12304" width="12.5703125" style="2" customWidth="1"/>
    <col min="12305" max="12305" width="16.7109375" style="2" customWidth="1"/>
    <col min="12306" max="12308" width="6.85546875" style="2"/>
    <col min="12309" max="12309" width="10.140625" style="2" bestFit="1" customWidth="1"/>
    <col min="12310" max="12541" width="6.85546875" style="2"/>
    <col min="12542" max="12542" width="28.5703125" style="2" customWidth="1"/>
    <col min="12543" max="12543" width="13.5703125" style="2" customWidth="1"/>
    <col min="12544" max="12544" width="11.7109375" style="2" customWidth="1"/>
    <col min="12545" max="12545" width="12" style="2" customWidth="1"/>
    <col min="12546" max="12547" width="11.42578125" style="2" customWidth="1"/>
    <col min="12548" max="12548" width="13.140625" style="2" customWidth="1"/>
    <col min="12549" max="12549" width="11.140625" style="2" customWidth="1"/>
    <col min="12550" max="12550" width="10.7109375" style="2" customWidth="1"/>
    <col min="12551" max="12551" width="9" style="2" customWidth="1"/>
    <col min="12552" max="12552" width="9.140625" style="2" customWidth="1"/>
    <col min="12553" max="12553" width="10" style="2" customWidth="1"/>
    <col min="12554" max="12554" width="1.7109375" style="2" customWidth="1"/>
    <col min="12555" max="12555" width="12.42578125" style="2" customWidth="1"/>
    <col min="12556" max="12556" width="2" style="2" customWidth="1"/>
    <col min="12557" max="12557" width="13.85546875" style="2" customWidth="1"/>
    <col min="12558" max="12558" width="3.85546875" style="2" customWidth="1"/>
    <col min="12559" max="12559" width="12.42578125" style="2" customWidth="1"/>
    <col min="12560" max="12560" width="12.5703125" style="2" customWidth="1"/>
    <col min="12561" max="12561" width="16.7109375" style="2" customWidth="1"/>
    <col min="12562" max="12564" width="6.85546875" style="2"/>
    <col min="12565" max="12565" width="10.140625" style="2" bestFit="1" customWidth="1"/>
    <col min="12566" max="12797" width="6.85546875" style="2"/>
    <col min="12798" max="12798" width="28.5703125" style="2" customWidth="1"/>
    <col min="12799" max="12799" width="13.5703125" style="2" customWidth="1"/>
    <col min="12800" max="12800" width="11.7109375" style="2" customWidth="1"/>
    <col min="12801" max="12801" width="12" style="2" customWidth="1"/>
    <col min="12802" max="12803" width="11.42578125" style="2" customWidth="1"/>
    <col min="12804" max="12804" width="13.140625" style="2" customWidth="1"/>
    <col min="12805" max="12805" width="11.140625" style="2" customWidth="1"/>
    <col min="12806" max="12806" width="10.7109375" style="2" customWidth="1"/>
    <col min="12807" max="12807" width="9" style="2" customWidth="1"/>
    <col min="12808" max="12808" width="9.140625" style="2" customWidth="1"/>
    <col min="12809" max="12809" width="10" style="2" customWidth="1"/>
    <col min="12810" max="12810" width="1.7109375" style="2" customWidth="1"/>
    <col min="12811" max="12811" width="12.42578125" style="2" customWidth="1"/>
    <col min="12812" max="12812" width="2" style="2" customWidth="1"/>
    <col min="12813" max="12813" width="13.85546875" style="2" customWidth="1"/>
    <col min="12814" max="12814" width="3.85546875" style="2" customWidth="1"/>
    <col min="12815" max="12815" width="12.42578125" style="2" customWidth="1"/>
    <col min="12816" max="12816" width="12.5703125" style="2" customWidth="1"/>
    <col min="12817" max="12817" width="16.7109375" style="2" customWidth="1"/>
    <col min="12818" max="12820" width="6.85546875" style="2"/>
    <col min="12821" max="12821" width="10.140625" style="2" bestFit="1" customWidth="1"/>
    <col min="12822" max="13053" width="6.85546875" style="2"/>
    <col min="13054" max="13054" width="28.5703125" style="2" customWidth="1"/>
    <col min="13055" max="13055" width="13.5703125" style="2" customWidth="1"/>
    <col min="13056" max="13056" width="11.7109375" style="2" customWidth="1"/>
    <col min="13057" max="13057" width="12" style="2" customWidth="1"/>
    <col min="13058" max="13059" width="11.42578125" style="2" customWidth="1"/>
    <col min="13060" max="13060" width="13.140625" style="2" customWidth="1"/>
    <col min="13061" max="13061" width="11.140625" style="2" customWidth="1"/>
    <col min="13062" max="13062" width="10.7109375" style="2" customWidth="1"/>
    <col min="13063" max="13063" width="9" style="2" customWidth="1"/>
    <col min="13064" max="13064" width="9.140625" style="2" customWidth="1"/>
    <col min="13065" max="13065" width="10" style="2" customWidth="1"/>
    <col min="13066" max="13066" width="1.7109375" style="2" customWidth="1"/>
    <col min="13067" max="13067" width="12.42578125" style="2" customWidth="1"/>
    <col min="13068" max="13068" width="2" style="2" customWidth="1"/>
    <col min="13069" max="13069" width="13.85546875" style="2" customWidth="1"/>
    <col min="13070" max="13070" width="3.85546875" style="2" customWidth="1"/>
    <col min="13071" max="13071" width="12.42578125" style="2" customWidth="1"/>
    <col min="13072" max="13072" width="12.5703125" style="2" customWidth="1"/>
    <col min="13073" max="13073" width="16.7109375" style="2" customWidth="1"/>
    <col min="13074" max="13076" width="6.85546875" style="2"/>
    <col min="13077" max="13077" width="10.140625" style="2" bestFit="1" customWidth="1"/>
    <col min="13078" max="13309" width="6.85546875" style="2"/>
    <col min="13310" max="13310" width="28.5703125" style="2" customWidth="1"/>
    <col min="13311" max="13311" width="13.5703125" style="2" customWidth="1"/>
    <col min="13312" max="13312" width="11.7109375" style="2" customWidth="1"/>
    <col min="13313" max="13313" width="12" style="2" customWidth="1"/>
    <col min="13314" max="13315" width="11.42578125" style="2" customWidth="1"/>
    <col min="13316" max="13316" width="13.140625" style="2" customWidth="1"/>
    <col min="13317" max="13317" width="11.140625" style="2" customWidth="1"/>
    <col min="13318" max="13318" width="10.7109375" style="2" customWidth="1"/>
    <col min="13319" max="13319" width="9" style="2" customWidth="1"/>
    <col min="13320" max="13320" width="9.140625" style="2" customWidth="1"/>
    <col min="13321" max="13321" width="10" style="2" customWidth="1"/>
    <col min="13322" max="13322" width="1.7109375" style="2" customWidth="1"/>
    <col min="13323" max="13323" width="12.42578125" style="2" customWidth="1"/>
    <col min="13324" max="13324" width="2" style="2" customWidth="1"/>
    <col min="13325" max="13325" width="13.85546875" style="2" customWidth="1"/>
    <col min="13326" max="13326" width="3.85546875" style="2" customWidth="1"/>
    <col min="13327" max="13327" width="12.42578125" style="2" customWidth="1"/>
    <col min="13328" max="13328" width="12.5703125" style="2" customWidth="1"/>
    <col min="13329" max="13329" width="16.7109375" style="2" customWidth="1"/>
    <col min="13330" max="13332" width="6.85546875" style="2"/>
    <col min="13333" max="13333" width="10.140625" style="2" bestFit="1" customWidth="1"/>
    <col min="13334" max="13565" width="6.85546875" style="2"/>
    <col min="13566" max="13566" width="28.5703125" style="2" customWidth="1"/>
    <col min="13567" max="13567" width="13.5703125" style="2" customWidth="1"/>
    <col min="13568" max="13568" width="11.7109375" style="2" customWidth="1"/>
    <col min="13569" max="13569" width="12" style="2" customWidth="1"/>
    <col min="13570" max="13571" width="11.42578125" style="2" customWidth="1"/>
    <col min="13572" max="13572" width="13.140625" style="2" customWidth="1"/>
    <col min="13573" max="13573" width="11.140625" style="2" customWidth="1"/>
    <col min="13574" max="13574" width="10.7109375" style="2" customWidth="1"/>
    <col min="13575" max="13575" width="9" style="2" customWidth="1"/>
    <col min="13576" max="13576" width="9.140625" style="2" customWidth="1"/>
    <col min="13577" max="13577" width="10" style="2" customWidth="1"/>
    <col min="13578" max="13578" width="1.7109375" style="2" customWidth="1"/>
    <col min="13579" max="13579" width="12.42578125" style="2" customWidth="1"/>
    <col min="13580" max="13580" width="2" style="2" customWidth="1"/>
    <col min="13581" max="13581" width="13.85546875" style="2" customWidth="1"/>
    <col min="13582" max="13582" width="3.85546875" style="2" customWidth="1"/>
    <col min="13583" max="13583" width="12.42578125" style="2" customWidth="1"/>
    <col min="13584" max="13584" width="12.5703125" style="2" customWidth="1"/>
    <col min="13585" max="13585" width="16.7109375" style="2" customWidth="1"/>
    <col min="13586" max="13588" width="6.85546875" style="2"/>
    <col min="13589" max="13589" width="10.140625" style="2" bestFit="1" customWidth="1"/>
    <col min="13590" max="13821" width="6.85546875" style="2"/>
    <col min="13822" max="13822" width="28.5703125" style="2" customWidth="1"/>
    <col min="13823" max="13823" width="13.5703125" style="2" customWidth="1"/>
    <col min="13824" max="13824" width="11.7109375" style="2" customWidth="1"/>
    <col min="13825" max="13825" width="12" style="2" customWidth="1"/>
    <col min="13826" max="13827" width="11.42578125" style="2" customWidth="1"/>
    <col min="13828" max="13828" width="13.140625" style="2" customWidth="1"/>
    <col min="13829" max="13829" width="11.140625" style="2" customWidth="1"/>
    <col min="13830" max="13830" width="10.7109375" style="2" customWidth="1"/>
    <col min="13831" max="13831" width="9" style="2" customWidth="1"/>
    <col min="13832" max="13832" width="9.140625" style="2" customWidth="1"/>
    <col min="13833" max="13833" width="10" style="2" customWidth="1"/>
    <col min="13834" max="13834" width="1.7109375" style="2" customWidth="1"/>
    <col min="13835" max="13835" width="12.42578125" style="2" customWidth="1"/>
    <col min="13836" max="13836" width="2" style="2" customWidth="1"/>
    <col min="13837" max="13837" width="13.85546875" style="2" customWidth="1"/>
    <col min="13838" max="13838" width="3.85546875" style="2" customWidth="1"/>
    <col min="13839" max="13839" width="12.42578125" style="2" customWidth="1"/>
    <col min="13840" max="13840" width="12.5703125" style="2" customWidth="1"/>
    <col min="13841" max="13841" width="16.7109375" style="2" customWidth="1"/>
    <col min="13842" max="13844" width="6.85546875" style="2"/>
    <col min="13845" max="13845" width="10.140625" style="2" bestFit="1" customWidth="1"/>
    <col min="13846" max="14077" width="6.85546875" style="2"/>
    <col min="14078" max="14078" width="28.5703125" style="2" customWidth="1"/>
    <col min="14079" max="14079" width="13.5703125" style="2" customWidth="1"/>
    <col min="14080" max="14080" width="11.7109375" style="2" customWidth="1"/>
    <col min="14081" max="14081" width="12" style="2" customWidth="1"/>
    <col min="14082" max="14083" width="11.42578125" style="2" customWidth="1"/>
    <col min="14084" max="14084" width="13.140625" style="2" customWidth="1"/>
    <col min="14085" max="14085" width="11.140625" style="2" customWidth="1"/>
    <col min="14086" max="14086" width="10.7109375" style="2" customWidth="1"/>
    <col min="14087" max="14087" width="9" style="2" customWidth="1"/>
    <col min="14088" max="14088" width="9.140625" style="2" customWidth="1"/>
    <col min="14089" max="14089" width="10" style="2" customWidth="1"/>
    <col min="14090" max="14090" width="1.7109375" style="2" customWidth="1"/>
    <col min="14091" max="14091" width="12.42578125" style="2" customWidth="1"/>
    <col min="14092" max="14092" width="2" style="2" customWidth="1"/>
    <col min="14093" max="14093" width="13.85546875" style="2" customWidth="1"/>
    <col min="14094" max="14094" width="3.85546875" style="2" customWidth="1"/>
    <col min="14095" max="14095" width="12.42578125" style="2" customWidth="1"/>
    <col min="14096" max="14096" width="12.5703125" style="2" customWidth="1"/>
    <col min="14097" max="14097" width="16.7109375" style="2" customWidth="1"/>
    <col min="14098" max="14100" width="6.85546875" style="2"/>
    <col min="14101" max="14101" width="10.140625" style="2" bestFit="1" customWidth="1"/>
    <col min="14102" max="14333" width="6.85546875" style="2"/>
    <col min="14334" max="14334" width="28.5703125" style="2" customWidth="1"/>
    <col min="14335" max="14335" width="13.5703125" style="2" customWidth="1"/>
    <col min="14336" max="14336" width="11.7109375" style="2" customWidth="1"/>
    <col min="14337" max="14337" width="12" style="2" customWidth="1"/>
    <col min="14338" max="14339" width="11.42578125" style="2" customWidth="1"/>
    <col min="14340" max="14340" width="13.140625" style="2" customWidth="1"/>
    <col min="14341" max="14341" width="11.140625" style="2" customWidth="1"/>
    <col min="14342" max="14342" width="10.7109375" style="2" customWidth="1"/>
    <col min="14343" max="14343" width="9" style="2" customWidth="1"/>
    <col min="14344" max="14344" width="9.140625" style="2" customWidth="1"/>
    <col min="14345" max="14345" width="10" style="2" customWidth="1"/>
    <col min="14346" max="14346" width="1.7109375" style="2" customWidth="1"/>
    <col min="14347" max="14347" width="12.42578125" style="2" customWidth="1"/>
    <col min="14348" max="14348" width="2" style="2" customWidth="1"/>
    <col min="14349" max="14349" width="13.85546875" style="2" customWidth="1"/>
    <col min="14350" max="14350" width="3.85546875" style="2" customWidth="1"/>
    <col min="14351" max="14351" width="12.42578125" style="2" customWidth="1"/>
    <col min="14352" max="14352" width="12.5703125" style="2" customWidth="1"/>
    <col min="14353" max="14353" width="16.7109375" style="2" customWidth="1"/>
    <col min="14354" max="14356" width="6.85546875" style="2"/>
    <col min="14357" max="14357" width="10.140625" style="2" bestFit="1" customWidth="1"/>
    <col min="14358" max="14589" width="6.85546875" style="2"/>
    <col min="14590" max="14590" width="28.5703125" style="2" customWidth="1"/>
    <col min="14591" max="14591" width="13.5703125" style="2" customWidth="1"/>
    <col min="14592" max="14592" width="11.7109375" style="2" customWidth="1"/>
    <col min="14593" max="14593" width="12" style="2" customWidth="1"/>
    <col min="14594" max="14595" width="11.42578125" style="2" customWidth="1"/>
    <col min="14596" max="14596" width="13.140625" style="2" customWidth="1"/>
    <col min="14597" max="14597" width="11.140625" style="2" customWidth="1"/>
    <col min="14598" max="14598" width="10.7109375" style="2" customWidth="1"/>
    <col min="14599" max="14599" width="9" style="2" customWidth="1"/>
    <col min="14600" max="14600" width="9.140625" style="2" customWidth="1"/>
    <col min="14601" max="14601" width="10" style="2" customWidth="1"/>
    <col min="14602" max="14602" width="1.7109375" style="2" customWidth="1"/>
    <col min="14603" max="14603" width="12.42578125" style="2" customWidth="1"/>
    <col min="14604" max="14604" width="2" style="2" customWidth="1"/>
    <col min="14605" max="14605" width="13.85546875" style="2" customWidth="1"/>
    <col min="14606" max="14606" width="3.85546875" style="2" customWidth="1"/>
    <col min="14607" max="14607" width="12.42578125" style="2" customWidth="1"/>
    <col min="14608" max="14608" width="12.5703125" style="2" customWidth="1"/>
    <col min="14609" max="14609" width="16.7109375" style="2" customWidth="1"/>
    <col min="14610" max="14612" width="6.85546875" style="2"/>
    <col min="14613" max="14613" width="10.140625" style="2" bestFit="1" customWidth="1"/>
    <col min="14614" max="14845" width="6.85546875" style="2"/>
    <col min="14846" max="14846" width="28.5703125" style="2" customWidth="1"/>
    <col min="14847" max="14847" width="13.5703125" style="2" customWidth="1"/>
    <col min="14848" max="14848" width="11.7109375" style="2" customWidth="1"/>
    <col min="14849" max="14849" width="12" style="2" customWidth="1"/>
    <col min="14850" max="14851" width="11.42578125" style="2" customWidth="1"/>
    <col min="14852" max="14852" width="13.140625" style="2" customWidth="1"/>
    <col min="14853" max="14853" width="11.140625" style="2" customWidth="1"/>
    <col min="14854" max="14854" width="10.7109375" style="2" customWidth="1"/>
    <col min="14855" max="14855" width="9" style="2" customWidth="1"/>
    <col min="14856" max="14856" width="9.140625" style="2" customWidth="1"/>
    <col min="14857" max="14857" width="10" style="2" customWidth="1"/>
    <col min="14858" max="14858" width="1.7109375" style="2" customWidth="1"/>
    <col min="14859" max="14859" width="12.42578125" style="2" customWidth="1"/>
    <col min="14860" max="14860" width="2" style="2" customWidth="1"/>
    <col min="14861" max="14861" width="13.85546875" style="2" customWidth="1"/>
    <col min="14862" max="14862" width="3.85546875" style="2" customWidth="1"/>
    <col min="14863" max="14863" width="12.42578125" style="2" customWidth="1"/>
    <col min="14864" max="14864" width="12.5703125" style="2" customWidth="1"/>
    <col min="14865" max="14865" width="16.7109375" style="2" customWidth="1"/>
    <col min="14866" max="14868" width="6.85546875" style="2"/>
    <col min="14869" max="14869" width="10.140625" style="2" bestFit="1" customWidth="1"/>
    <col min="14870" max="15101" width="6.85546875" style="2"/>
    <col min="15102" max="15102" width="28.5703125" style="2" customWidth="1"/>
    <col min="15103" max="15103" width="13.5703125" style="2" customWidth="1"/>
    <col min="15104" max="15104" width="11.7109375" style="2" customWidth="1"/>
    <col min="15105" max="15105" width="12" style="2" customWidth="1"/>
    <col min="15106" max="15107" width="11.42578125" style="2" customWidth="1"/>
    <col min="15108" max="15108" width="13.140625" style="2" customWidth="1"/>
    <col min="15109" max="15109" width="11.140625" style="2" customWidth="1"/>
    <col min="15110" max="15110" width="10.7109375" style="2" customWidth="1"/>
    <col min="15111" max="15111" width="9" style="2" customWidth="1"/>
    <col min="15112" max="15112" width="9.140625" style="2" customWidth="1"/>
    <col min="15113" max="15113" width="10" style="2" customWidth="1"/>
    <col min="15114" max="15114" width="1.7109375" style="2" customWidth="1"/>
    <col min="15115" max="15115" width="12.42578125" style="2" customWidth="1"/>
    <col min="15116" max="15116" width="2" style="2" customWidth="1"/>
    <col min="15117" max="15117" width="13.85546875" style="2" customWidth="1"/>
    <col min="15118" max="15118" width="3.85546875" style="2" customWidth="1"/>
    <col min="15119" max="15119" width="12.42578125" style="2" customWidth="1"/>
    <col min="15120" max="15120" width="12.5703125" style="2" customWidth="1"/>
    <col min="15121" max="15121" width="16.7109375" style="2" customWidth="1"/>
    <col min="15122" max="15124" width="6.85546875" style="2"/>
    <col min="15125" max="15125" width="10.140625" style="2" bestFit="1" customWidth="1"/>
    <col min="15126" max="15357" width="6.85546875" style="2"/>
    <col min="15358" max="15358" width="28.5703125" style="2" customWidth="1"/>
    <col min="15359" max="15359" width="13.5703125" style="2" customWidth="1"/>
    <col min="15360" max="15360" width="11.7109375" style="2" customWidth="1"/>
    <col min="15361" max="15361" width="12" style="2" customWidth="1"/>
    <col min="15362" max="15363" width="11.42578125" style="2" customWidth="1"/>
    <col min="15364" max="15364" width="13.140625" style="2" customWidth="1"/>
    <col min="15365" max="15365" width="11.140625" style="2" customWidth="1"/>
    <col min="15366" max="15366" width="10.7109375" style="2" customWidth="1"/>
    <col min="15367" max="15367" width="9" style="2" customWidth="1"/>
    <col min="15368" max="15368" width="9.140625" style="2" customWidth="1"/>
    <col min="15369" max="15369" width="10" style="2" customWidth="1"/>
    <col min="15370" max="15370" width="1.7109375" style="2" customWidth="1"/>
    <col min="15371" max="15371" width="12.42578125" style="2" customWidth="1"/>
    <col min="15372" max="15372" width="2" style="2" customWidth="1"/>
    <col min="15373" max="15373" width="13.85546875" style="2" customWidth="1"/>
    <col min="15374" max="15374" width="3.85546875" style="2" customWidth="1"/>
    <col min="15375" max="15375" width="12.42578125" style="2" customWidth="1"/>
    <col min="15376" max="15376" width="12.5703125" style="2" customWidth="1"/>
    <col min="15377" max="15377" width="16.7109375" style="2" customWidth="1"/>
    <col min="15378" max="15380" width="6.85546875" style="2"/>
    <col min="15381" max="15381" width="10.140625" style="2" bestFit="1" customWidth="1"/>
    <col min="15382" max="15613" width="6.85546875" style="2"/>
    <col min="15614" max="15614" width="28.5703125" style="2" customWidth="1"/>
    <col min="15615" max="15615" width="13.5703125" style="2" customWidth="1"/>
    <col min="15616" max="15616" width="11.7109375" style="2" customWidth="1"/>
    <col min="15617" max="15617" width="12" style="2" customWidth="1"/>
    <col min="15618" max="15619" width="11.42578125" style="2" customWidth="1"/>
    <col min="15620" max="15620" width="13.140625" style="2" customWidth="1"/>
    <col min="15621" max="15621" width="11.140625" style="2" customWidth="1"/>
    <col min="15622" max="15622" width="10.7109375" style="2" customWidth="1"/>
    <col min="15623" max="15623" width="9" style="2" customWidth="1"/>
    <col min="15624" max="15624" width="9.140625" style="2" customWidth="1"/>
    <col min="15625" max="15625" width="10" style="2" customWidth="1"/>
    <col min="15626" max="15626" width="1.7109375" style="2" customWidth="1"/>
    <col min="15627" max="15627" width="12.42578125" style="2" customWidth="1"/>
    <col min="15628" max="15628" width="2" style="2" customWidth="1"/>
    <col min="15629" max="15629" width="13.85546875" style="2" customWidth="1"/>
    <col min="15630" max="15630" width="3.85546875" style="2" customWidth="1"/>
    <col min="15631" max="15631" width="12.42578125" style="2" customWidth="1"/>
    <col min="15632" max="15632" width="12.5703125" style="2" customWidth="1"/>
    <col min="15633" max="15633" width="16.7109375" style="2" customWidth="1"/>
    <col min="15634" max="15636" width="6.85546875" style="2"/>
    <col min="15637" max="15637" width="10.140625" style="2" bestFit="1" customWidth="1"/>
    <col min="15638" max="15869" width="6.85546875" style="2"/>
    <col min="15870" max="15870" width="28.5703125" style="2" customWidth="1"/>
    <col min="15871" max="15871" width="13.5703125" style="2" customWidth="1"/>
    <col min="15872" max="15872" width="11.7109375" style="2" customWidth="1"/>
    <col min="15873" max="15873" width="12" style="2" customWidth="1"/>
    <col min="15874" max="15875" width="11.42578125" style="2" customWidth="1"/>
    <col min="15876" max="15876" width="13.140625" style="2" customWidth="1"/>
    <col min="15877" max="15877" width="11.140625" style="2" customWidth="1"/>
    <col min="15878" max="15878" width="10.7109375" style="2" customWidth="1"/>
    <col min="15879" max="15879" width="9" style="2" customWidth="1"/>
    <col min="15880" max="15880" width="9.140625" style="2" customWidth="1"/>
    <col min="15881" max="15881" width="10" style="2" customWidth="1"/>
    <col min="15882" max="15882" width="1.7109375" style="2" customWidth="1"/>
    <col min="15883" max="15883" width="12.42578125" style="2" customWidth="1"/>
    <col min="15884" max="15884" width="2" style="2" customWidth="1"/>
    <col min="15885" max="15885" width="13.85546875" style="2" customWidth="1"/>
    <col min="15886" max="15886" width="3.85546875" style="2" customWidth="1"/>
    <col min="15887" max="15887" width="12.42578125" style="2" customWidth="1"/>
    <col min="15888" max="15888" width="12.5703125" style="2" customWidth="1"/>
    <col min="15889" max="15889" width="16.7109375" style="2" customWidth="1"/>
    <col min="15890" max="15892" width="6.85546875" style="2"/>
    <col min="15893" max="15893" width="10.140625" style="2" bestFit="1" customWidth="1"/>
    <col min="15894" max="16125" width="6.85546875" style="2"/>
    <col min="16126" max="16126" width="28.5703125" style="2" customWidth="1"/>
    <col min="16127" max="16127" width="13.5703125" style="2" customWidth="1"/>
    <col min="16128" max="16128" width="11.7109375" style="2" customWidth="1"/>
    <col min="16129" max="16129" width="12" style="2" customWidth="1"/>
    <col min="16130" max="16131" width="11.42578125" style="2" customWidth="1"/>
    <col min="16132" max="16132" width="13.140625" style="2" customWidth="1"/>
    <col min="16133" max="16133" width="11.140625" style="2" customWidth="1"/>
    <col min="16134" max="16134" width="10.7109375" style="2" customWidth="1"/>
    <col min="16135" max="16135" width="9" style="2" customWidth="1"/>
    <col min="16136" max="16136" width="9.140625" style="2" customWidth="1"/>
    <col min="16137" max="16137" width="10" style="2" customWidth="1"/>
    <col min="16138" max="16138" width="1.7109375" style="2" customWidth="1"/>
    <col min="16139" max="16139" width="12.42578125" style="2" customWidth="1"/>
    <col min="16140" max="16140" width="2" style="2" customWidth="1"/>
    <col min="16141" max="16141" width="13.85546875" style="2" customWidth="1"/>
    <col min="16142" max="16142" width="3.85546875" style="2" customWidth="1"/>
    <col min="16143" max="16143" width="12.42578125" style="2" customWidth="1"/>
    <col min="16144" max="16144" width="12.5703125" style="2" customWidth="1"/>
    <col min="16145" max="16145" width="16.7109375" style="2" customWidth="1"/>
    <col min="16146" max="16148" width="6.85546875" style="2"/>
    <col min="16149" max="16149" width="10.140625" style="2" bestFit="1" customWidth="1"/>
    <col min="16150" max="16384" width="6.85546875" style="2"/>
  </cols>
  <sheetData>
    <row r="1" spans="1:28" ht="48" customHeight="1" x14ac:dyDescent="0.2">
      <c r="A1" s="1" t="s">
        <v>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Q1" s="59"/>
      <c r="R1" s="3"/>
      <c r="S1" s="3"/>
      <c r="T1" s="60"/>
      <c r="U1" s="60"/>
      <c r="V1" s="3"/>
      <c r="W1" s="3"/>
      <c r="X1" s="3"/>
      <c r="Y1" s="3"/>
    </row>
    <row r="2" spans="1:28" ht="33" customHeight="1" x14ac:dyDescent="0.2">
      <c r="A2" s="4"/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8"/>
      <c r="O2" s="61"/>
      <c r="Q2" s="62" t="s">
        <v>2</v>
      </c>
      <c r="R2" s="63"/>
      <c r="S2" s="63"/>
      <c r="T2" s="63"/>
      <c r="U2" s="63"/>
      <c r="V2" s="63"/>
      <c r="W2" s="63"/>
      <c r="X2" s="63"/>
      <c r="Y2" s="63"/>
      <c r="Z2" s="63"/>
      <c r="AA2" s="64"/>
      <c r="AB2" s="64"/>
    </row>
    <row r="3" spans="1:28" ht="76.5" x14ac:dyDescent="0.2">
      <c r="A3" s="13" t="s">
        <v>3</v>
      </c>
      <c r="B3" s="14" t="s">
        <v>4</v>
      </c>
      <c r="C3" s="14" t="s">
        <v>5</v>
      </c>
      <c r="D3" s="14" t="s">
        <v>6</v>
      </c>
      <c r="E3" s="15" t="s">
        <v>7</v>
      </c>
      <c r="F3" s="15" t="s">
        <v>8</v>
      </c>
      <c r="G3" s="15" t="s">
        <v>9</v>
      </c>
      <c r="H3" s="16" t="s">
        <v>10</v>
      </c>
      <c r="I3" s="17" t="s">
        <v>11</v>
      </c>
      <c r="J3" s="18" t="s">
        <v>12</v>
      </c>
      <c r="K3" s="19" t="s">
        <v>13</v>
      </c>
      <c r="L3" s="18" t="s">
        <v>14</v>
      </c>
      <c r="M3" s="20" t="s">
        <v>15</v>
      </c>
      <c r="N3" s="21"/>
      <c r="O3" s="16" t="s">
        <v>16</v>
      </c>
      <c r="P3" s="65"/>
      <c r="Q3" s="66" t="s">
        <v>17</v>
      </c>
      <c r="R3" s="26" t="s">
        <v>18</v>
      </c>
      <c r="S3" s="26" t="s">
        <v>19</v>
      </c>
      <c r="T3" s="67" t="s">
        <v>99</v>
      </c>
      <c r="U3" s="68" t="s">
        <v>100</v>
      </c>
      <c r="V3" s="26" t="s">
        <v>22</v>
      </c>
      <c r="W3" s="26" t="s">
        <v>23</v>
      </c>
      <c r="X3" s="26" t="s">
        <v>11</v>
      </c>
      <c r="Y3" s="26" t="s">
        <v>24</v>
      </c>
      <c r="Z3" s="69" t="s">
        <v>25</v>
      </c>
      <c r="AA3" s="25" t="s">
        <v>26</v>
      </c>
      <c r="AB3" s="70" t="s">
        <v>27</v>
      </c>
    </row>
    <row r="4" spans="1:28" ht="15" customHeight="1" x14ac:dyDescent="0.25">
      <c r="A4" s="28" t="s">
        <v>28</v>
      </c>
      <c r="B4" s="29">
        <v>4386980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13000</v>
      </c>
      <c r="I4" s="30">
        <v>93580</v>
      </c>
      <c r="J4" s="30">
        <v>72360</v>
      </c>
      <c r="K4" s="30">
        <v>0</v>
      </c>
      <c r="L4" s="30">
        <v>0</v>
      </c>
      <c r="M4" s="30">
        <v>6500</v>
      </c>
      <c r="N4" s="29"/>
      <c r="O4" s="71">
        <v>246212.56329868818</v>
      </c>
      <c r="P4" s="72"/>
      <c r="Q4" s="73">
        <f t="shared" ref="Q4:Q67" si="0">B4+C4+D4+E4+F4+O4</f>
        <v>4633192.5632986883</v>
      </c>
      <c r="R4" s="55">
        <f>H4+G4+L4</f>
        <v>13000</v>
      </c>
      <c r="S4" s="55">
        <f>Q4+R4</f>
        <v>4646192.5632986883</v>
      </c>
      <c r="T4" s="74">
        <f t="shared" ref="T4:T67" si="1">$R$74*S4/$S$70</f>
        <v>85751.38699272844</v>
      </c>
      <c r="U4" s="75">
        <f>S4-T4</f>
        <v>4560441.1763059599</v>
      </c>
      <c r="V4" s="33">
        <f t="shared" ref="V4:V67" si="2">J4+K4</f>
        <v>72360</v>
      </c>
      <c r="W4" s="34">
        <f>V4*$V$72/$V$70</f>
        <v>38933.726871797437</v>
      </c>
      <c r="X4" s="33">
        <f t="shared" ref="X4:X67" si="3">I4</f>
        <v>93580</v>
      </c>
      <c r="Y4" s="34">
        <f>X4*$X$72/$X$70</f>
        <v>10143.858162772234</v>
      </c>
      <c r="Z4" s="76">
        <f t="shared" ref="Z4:Z67" si="4">U4+W4+Y4</f>
        <v>4609518.7613405297</v>
      </c>
      <c r="AA4" s="35">
        <f>Z4/1000</f>
        <v>4609.5187613405296</v>
      </c>
      <c r="AB4" s="77">
        <f>AA4*35</f>
        <v>161333.15664691853</v>
      </c>
    </row>
    <row r="5" spans="1:28" ht="15" customHeight="1" x14ac:dyDescent="0.25">
      <c r="A5" s="28" t="s">
        <v>29</v>
      </c>
      <c r="B5" s="29">
        <v>6450680</v>
      </c>
      <c r="C5" s="30">
        <v>0</v>
      </c>
      <c r="D5" s="30">
        <v>0</v>
      </c>
      <c r="E5" s="30">
        <v>1979250</v>
      </c>
      <c r="F5" s="30">
        <v>0</v>
      </c>
      <c r="G5" s="30">
        <v>0</v>
      </c>
      <c r="H5" s="30">
        <v>3430580</v>
      </c>
      <c r="I5" s="30">
        <v>361530</v>
      </c>
      <c r="J5" s="30">
        <v>156680</v>
      </c>
      <c r="K5" s="30">
        <v>0</v>
      </c>
      <c r="L5" s="30">
        <v>0</v>
      </c>
      <c r="M5" s="30">
        <v>11220</v>
      </c>
      <c r="N5" s="29"/>
      <c r="O5" s="71">
        <v>1043776.6529367284</v>
      </c>
      <c r="P5" s="72"/>
      <c r="Q5" s="71">
        <f t="shared" si="0"/>
        <v>9473706.6529367287</v>
      </c>
      <c r="R5" s="55">
        <f t="shared" ref="R5:R68" si="5">H5+G5+L5</f>
        <v>3430580</v>
      </c>
      <c r="S5" s="55">
        <f t="shared" ref="S5:S68" si="6">Q5+R5</f>
        <v>12904286.652936729</v>
      </c>
      <c r="T5" s="74">
        <f t="shared" si="1"/>
        <v>238165.00576881939</v>
      </c>
      <c r="U5" s="75">
        <f t="shared" ref="U5:U68" si="7">S5-T5</f>
        <v>12666121.64716791</v>
      </c>
      <c r="V5" s="33">
        <f t="shared" si="2"/>
        <v>156680</v>
      </c>
      <c r="W5" s="34">
        <f t="shared" ref="W5:W68" si="8">V5*$V$72/$V$70</f>
        <v>84302.602629535962</v>
      </c>
      <c r="X5" s="33">
        <f t="shared" si="3"/>
        <v>361530</v>
      </c>
      <c r="Y5" s="34">
        <f t="shared" ref="Y5:Y68" si="9">X5*$X$72/$X$70</f>
        <v>39189.025877185784</v>
      </c>
      <c r="Z5" s="76">
        <f t="shared" si="4"/>
        <v>12789613.275674632</v>
      </c>
      <c r="AA5" s="35">
        <f t="shared" ref="AA5:AA68" si="10">Z5/1000</f>
        <v>12789.613275674632</v>
      </c>
      <c r="AB5" s="77">
        <f t="shared" ref="AB5:AB68" si="11">AA5*35</f>
        <v>447636.46464861213</v>
      </c>
    </row>
    <row r="6" spans="1:28" ht="15" customHeight="1" x14ac:dyDescent="0.25">
      <c r="A6" s="28" t="s">
        <v>30</v>
      </c>
      <c r="B6" s="29">
        <v>8676470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1555190</v>
      </c>
      <c r="I6" s="30">
        <v>537310</v>
      </c>
      <c r="J6" s="30">
        <v>83580</v>
      </c>
      <c r="K6" s="30">
        <v>0</v>
      </c>
      <c r="L6" s="30">
        <v>0</v>
      </c>
      <c r="M6" s="30">
        <v>9050</v>
      </c>
      <c r="N6" s="29"/>
      <c r="O6" s="71">
        <v>921791.5243823505</v>
      </c>
      <c r="P6" s="72"/>
      <c r="Q6" s="71">
        <f t="shared" si="0"/>
        <v>9598261.524382351</v>
      </c>
      <c r="R6" s="55">
        <f t="shared" si="5"/>
        <v>1555190</v>
      </c>
      <c r="S6" s="55">
        <f t="shared" si="6"/>
        <v>11153451.524382351</v>
      </c>
      <c r="T6" s="74">
        <f t="shared" si="1"/>
        <v>205851.11894133576</v>
      </c>
      <c r="U6" s="75">
        <f t="shared" si="7"/>
        <v>10947600.405441016</v>
      </c>
      <c r="V6" s="33">
        <f t="shared" si="2"/>
        <v>83580</v>
      </c>
      <c r="W6" s="34">
        <f t="shared" si="8"/>
        <v>44970.714371819093</v>
      </c>
      <c r="X6" s="33">
        <f t="shared" si="3"/>
        <v>537310</v>
      </c>
      <c r="Y6" s="34">
        <f t="shared" si="9"/>
        <v>58243.176206872718</v>
      </c>
      <c r="Z6" s="76">
        <f t="shared" si="4"/>
        <v>11050814.296019707</v>
      </c>
      <c r="AA6" s="35">
        <f t="shared" si="10"/>
        <v>11050.814296019707</v>
      </c>
      <c r="AB6" s="77">
        <f t="shared" si="11"/>
        <v>386778.50036068977</v>
      </c>
    </row>
    <row r="7" spans="1:28" ht="25.5" customHeight="1" x14ac:dyDescent="0.25">
      <c r="A7" s="28" t="s">
        <v>31</v>
      </c>
      <c r="B7" s="29">
        <v>9091210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2031924</v>
      </c>
      <c r="I7" s="30">
        <v>148400</v>
      </c>
      <c r="J7" s="30">
        <v>37760</v>
      </c>
      <c r="K7" s="30">
        <v>0</v>
      </c>
      <c r="L7" s="30">
        <v>0</v>
      </c>
      <c r="M7" s="30">
        <v>3170</v>
      </c>
      <c r="N7" s="29"/>
      <c r="O7" s="71">
        <v>592157.13761851983</v>
      </c>
      <c r="P7" s="72"/>
      <c r="Q7" s="71">
        <f t="shared" si="0"/>
        <v>9683367.1376185194</v>
      </c>
      <c r="R7" s="55">
        <f t="shared" si="5"/>
        <v>2031924</v>
      </c>
      <c r="S7" s="55">
        <f t="shared" si="6"/>
        <v>11715291.137618519</v>
      </c>
      <c r="T7" s="74">
        <f t="shared" si="1"/>
        <v>216220.58285099643</v>
      </c>
      <c r="U7" s="75">
        <f t="shared" si="7"/>
        <v>11499070.554767523</v>
      </c>
      <c r="V7" s="33">
        <f t="shared" si="2"/>
        <v>37760</v>
      </c>
      <c r="W7" s="34">
        <f t="shared" si="8"/>
        <v>20316.991800429398</v>
      </c>
      <c r="X7" s="33">
        <f t="shared" si="3"/>
        <v>148400</v>
      </c>
      <c r="Y7" s="34">
        <f t="shared" si="9"/>
        <v>16086.220895013887</v>
      </c>
      <c r="Z7" s="76">
        <f t="shared" si="4"/>
        <v>11535473.767462967</v>
      </c>
      <c r="AA7" s="35">
        <f t="shared" si="10"/>
        <v>11535.473767462967</v>
      </c>
      <c r="AB7" s="77">
        <f t="shared" si="11"/>
        <v>403741.58186120383</v>
      </c>
    </row>
    <row r="8" spans="1:28" ht="15" customHeight="1" x14ac:dyDescent="0.25">
      <c r="A8" s="28" t="s">
        <v>32</v>
      </c>
      <c r="B8" s="29">
        <v>615160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29"/>
      <c r="O8" s="71">
        <v>0</v>
      </c>
      <c r="P8" s="72"/>
      <c r="Q8" s="71">
        <f t="shared" si="0"/>
        <v>615160</v>
      </c>
      <c r="R8" s="55">
        <f t="shared" si="5"/>
        <v>0</v>
      </c>
      <c r="S8" s="55">
        <f t="shared" si="6"/>
        <v>615160</v>
      </c>
      <c r="T8" s="74">
        <f t="shared" si="1"/>
        <v>11353.559393800711</v>
      </c>
      <c r="U8" s="75">
        <f t="shared" si="7"/>
        <v>603806.44060619932</v>
      </c>
      <c r="V8" s="33">
        <f t="shared" si="2"/>
        <v>0</v>
      </c>
      <c r="W8" s="34">
        <f t="shared" si="8"/>
        <v>0</v>
      </c>
      <c r="X8" s="33">
        <f t="shared" si="3"/>
        <v>0</v>
      </c>
      <c r="Y8" s="34">
        <f t="shared" si="9"/>
        <v>0</v>
      </c>
      <c r="Z8" s="76">
        <f t="shared" si="4"/>
        <v>603806.44060619932</v>
      </c>
      <c r="AA8" s="35">
        <f t="shared" si="10"/>
        <v>603.80644060619932</v>
      </c>
      <c r="AB8" s="77">
        <f t="shared" si="11"/>
        <v>21133.225421216976</v>
      </c>
    </row>
    <row r="9" spans="1:28" ht="15" customHeight="1" x14ac:dyDescent="0.25">
      <c r="A9" s="28" t="s">
        <v>33</v>
      </c>
      <c r="B9" s="29">
        <v>53086670</v>
      </c>
      <c r="C9" s="30">
        <v>0</v>
      </c>
      <c r="D9" s="30">
        <v>0</v>
      </c>
      <c r="E9" s="30">
        <v>0</v>
      </c>
      <c r="F9" s="30">
        <v>48217428</v>
      </c>
      <c r="G9" s="30">
        <v>36739531</v>
      </c>
      <c r="H9" s="30">
        <v>21693320</v>
      </c>
      <c r="I9" s="30">
        <v>0</v>
      </c>
      <c r="J9" s="30">
        <v>2100180</v>
      </c>
      <c r="K9" s="30">
        <v>893988</v>
      </c>
      <c r="L9" s="30">
        <v>0</v>
      </c>
      <c r="M9" s="30">
        <v>0</v>
      </c>
      <c r="N9" s="29"/>
      <c r="O9" s="71">
        <v>7241116.512557325</v>
      </c>
      <c r="P9" s="72"/>
      <c r="Q9" s="71">
        <f t="shared" si="0"/>
        <v>108545214.51255733</v>
      </c>
      <c r="R9" s="55">
        <f t="shared" si="5"/>
        <v>58432851</v>
      </c>
      <c r="S9" s="55">
        <f t="shared" si="6"/>
        <v>166978065.51255733</v>
      </c>
      <c r="T9" s="74">
        <f t="shared" si="1"/>
        <v>3081792.3536295691</v>
      </c>
      <c r="U9" s="75">
        <f t="shared" si="7"/>
        <v>163896273.15892777</v>
      </c>
      <c r="V9" s="33">
        <f t="shared" si="2"/>
        <v>2994168</v>
      </c>
      <c r="W9" s="34">
        <f t="shared" si="8"/>
        <v>1611029.8385886676</v>
      </c>
      <c r="X9" s="33">
        <f t="shared" si="3"/>
        <v>0</v>
      </c>
      <c r="Y9" s="34">
        <f t="shared" si="9"/>
        <v>0</v>
      </c>
      <c r="Z9" s="76">
        <f t="shared" si="4"/>
        <v>165507302.99751642</v>
      </c>
      <c r="AA9" s="35">
        <f t="shared" si="10"/>
        <v>165507.30299751641</v>
      </c>
      <c r="AB9" s="77">
        <f t="shared" si="11"/>
        <v>5792755.6049130745</v>
      </c>
    </row>
    <row r="10" spans="1:28" ht="15" customHeight="1" x14ac:dyDescent="0.25">
      <c r="A10" s="28" t="s">
        <v>34</v>
      </c>
      <c r="B10" s="29">
        <v>2682350</v>
      </c>
      <c r="C10" s="30">
        <v>0</v>
      </c>
      <c r="D10" s="30">
        <v>0</v>
      </c>
      <c r="E10" s="30">
        <v>343780</v>
      </c>
      <c r="F10" s="30">
        <v>5866942</v>
      </c>
      <c r="G10" s="30">
        <v>4470349</v>
      </c>
      <c r="H10" s="30">
        <v>0</v>
      </c>
      <c r="I10" s="30">
        <v>477500</v>
      </c>
      <c r="J10" s="30">
        <v>164940</v>
      </c>
      <c r="K10" s="30">
        <v>0</v>
      </c>
      <c r="L10" s="30">
        <v>0</v>
      </c>
      <c r="M10" s="30">
        <v>9550</v>
      </c>
      <c r="N10" s="29"/>
      <c r="O10" s="71">
        <v>614222.89154359791</v>
      </c>
      <c r="P10" s="72"/>
      <c r="Q10" s="71">
        <f t="shared" si="0"/>
        <v>9507294.891543597</v>
      </c>
      <c r="R10" s="55">
        <f t="shared" si="5"/>
        <v>4470349</v>
      </c>
      <c r="S10" s="55">
        <f t="shared" si="6"/>
        <v>13977643.891543597</v>
      </c>
      <c r="T10" s="74">
        <f t="shared" si="1"/>
        <v>257975.17736529672</v>
      </c>
      <c r="U10" s="75">
        <f t="shared" si="7"/>
        <v>13719668.7141783</v>
      </c>
      <c r="V10" s="33">
        <f t="shared" si="2"/>
        <v>164940</v>
      </c>
      <c r="W10" s="34">
        <f t="shared" si="8"/>
        <v>88746.944585879886</v>
      </c>
      <c r="X10" s="33">
        <f t="shared" si="3"/>
        <v>477500</v>
      </c>
      <c r="Y10" s="34">
        <f t="shared" si="9"/>
        <v>51759.908877150483</v>
      </c>
      <c r="Z10" s="76">
        <f t="shared" si="4"/>
        <v>13860175.567641331</v>
      </c>
      <c r="AA10" s="35">
        <f t="shared" si="10"/>
        <v>13860.17556764133</v>
      </c>
      <c r="AB10" s="77">
        <f t="shared" si="11"/>
        <v>485106.14486744656</v>
      </c>
    </row>
    <row r="11" spans="1:28" ht="15" customHeight="1" x14ac:dyDescent="0.25">
      <c r="A11" s="28" t="s">
        <v>35</v>
      </c>
      <c r="B11" s="29">
        <v>2436240</v>
      </c>
      <c r="C11" s="30">
        <v>0</v>
      </c>
      <c r="D11" s="30">
        <v>0</v>
      </c>
      <c r="E11" s="30">
        <v>2817520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29"/>
      <c r="O11" s="71">
        <v>160465.92532636359</v>
      </c>
      <c r="P11" s="72"/>
      <c r="Q11" s="71">
        <f t="shared" si="0"/>
        <v>5414225.9253263632</v>
      </c>
      <c r="R11" s="55">
        <f t="shared" si="5"/>
        <v>0</v>
      </c>
      <c r="S11" s="55">
        <f t="shared" si="6"/>
        <v>5414225.9253263632</v>
      </c>
      <c r="T11" s="74">
        <f t="shared" si="1"/>
        <v>99926.418516562335</v>
      </c>
      <c r="U11" s="75">
        <f t="shared" si="7"/>
        <v>5314299.5068098009</v>
      </c>
      <c r="V11" s="33">
        <f t="shared" si="2"/>
        <v>0</v>
      </c>
      <c r="W11" s="34">
        <f t="shared" si="8"/>
        <v>0</v>
      </c>
      <c r="X11" s="33">
        <f t="shared" si="3"/>
        <v>0</v>
      </c>
      <c r="Y11" s="34">
        <f t="shared" si="9"/>
        <v>0</v>
      </c>
      <c r="Z11" s="76">
        <f t="shared" si="4"/>
        <v>5314299.5068098009</v>
      </c>
      <c r="AA11" s="35">
        <f t="shared" si="10"/>
        <v>5314.2995068098007</v>
      </c>
      <c r="AB11" s="77">
        <f t="shared" si="11"/>
        <v>186000.48273834304</v>
      </c>
    </row>
    <row r="12" spans="1:28" ht="15" customHeight="1" x14ac:dyDescent="0.25">
      <c r="A12" s="28" t="s">
        <v>36</v>
      </c>
      <c r="B12" s="29">
        <v>4990250</v>
      </c>
      <c r="C12" s="30">
        <v>5103900</v>
      </c>
      <c r="D12" s="30">
        <v>0</v>
      </c>
      <c r="E12" s="30">
        <v>126290</v>
      </c>
      <c r="F12" s="30">
        <v>0</v>
      </c>
      <c r="G12" s="30">
        <v>0</v>
      </c>
      <c r="H12" s="30">
        <v>0</v>
      </c>
      <c r="I12" s="30">
        <v>19080</v>
      </c>
      <c r="J12" s="30">
        <v>374080</v>
      </c>
      <c r="K12" s="30">
        <v>0</v>
      </c>
      <c r="L12" s="30">
        <v>0</v>
      </c>
      <c r="M12" s="30">
        <v>6330</v>
      </c>
      <c r="N12" s="29"/>
      <c r="O12" s="71">
        <v>412778.20268190466</v>
      </c>
      <c r="P12" s="72"/>
      <c r="Q12" s="71">
        <f t="shared" si="0"/>
        <v>10633218.202681905</v>
      </c>
      <c r="R12" s="55">
        <f t="shared" si="5"/>
        <v>0</v>
      </c>
      <c r="S12" s="55">
        <f t="shared" si="6"/>
        <v>10633218.202681905</v>
      </c>
      <c r="T12" s="74">
        <f t="shared" si="1"/>
        <v>196249.5520049936</v>
      </c>
      <c r="U12" s="75">
        <f t="shared" si="7"/>
        <v>10436968.650676912</v>
      </c>
      <c r="V12" s="33">
        <f t="shared" si="2"/>
        <v>374080</v>
      </c>
      <c r="W12" s="34">
        <f t="shared" si="8"/>
        <v>201275.96114154207</v>
      </c>
      <c r="X12" s="33">
        <f t="shared" si="3"/>
        <v>19080</v>
      </c>
      <c r="Y12" s="34">
        <f t="shared" si="9"/>
        <v>2068.2284007874996</v>
      </c>
      <c r="Z12" s="76">
        <f t="shared" si="4"/>
        <v>10640312.840219241</v>
      </c>
      <c r="AA12" s="35">
        <f t="shared" si="10"/>
        <v>10640.312840219241</v>
      </c>
      <c r="AB12" s="77">
        <f t="shared" si="11"/>
        <v>372410.94940767344</v>
      </c>
    </row>
    <row r="13" spans="1:28" ht="24" customHeight="1" x14ac:dyDescent="0.25">
      <c r="A13" s="28" t="s">
        <v>37</v>
      </c>
      <c r="B13" s="29">
        <v>14656080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3878450</v>
      </c>
      <c r="I13" s="30">
        <v>20750</v>
      </c>
      <c r="J13" s="30">
        <v>165920</v>
      </c>
      <c r="K13" s="30">
        <v>0</v>
      </c>
      <c r="L13" s="30">
        <v>0</v>
      </c>
      <c r="M13" s="30">
        <v>1570</v>
      </c>
      <c r="N13" s="29"/>
      <c r="O13" s="71">
        <v>1694038.1641749735</v>
      </c>
      <c r="P13" s="72"/>
      <c r="Q13" s="71">
        <f t="shared" si="0"/>
        <v>16350118.164174974</v>
      </c>
      <c r="R13" s="55">
        <f t="shared" si="5"/>
        <v>3878450</v>
      </c>
      <c r="S13" s="55">
        <f t="shared" si="6"/>
        <v>20228568.164174974</v>
      </c>
      <c r="T13" s="74">
        <f t="shared" si="1"/>
        <v>373343.9269515358</v>
      </c>
      <c r="U13" s="75">
        <f t="shared" si="7"/>
        <v>19855224.237223439</v>
      </c>
      <c r="V13" s="33">
        <f t="shared" si="2"/>
        <v>165920</v>
      </c>
      <c r="W13" s="34">
        <f t="shared" si="8"/>
        <v>89274.239394259683</v>
      </c>
      <c r="X13" s="33">
        <f t="shared" si="3"/>
        <v>20750</v>
      </c>
      <c r="Y13" s="34">
        <f t="shared" si="9"/>
        <v>2249.2525847138691</v>
      </c>
      <c r="Z13" s="76">
        <f t="shared" si="4"/>
        <v>19946747.729202412</v>
      </c>
      <c r="AA13" s="35">
        <f t="shared" si="10"/>
        <v>19946.747729202412</v>
      </c>
      <c r="AB13" s="77">
        <f t="shared" si="11"/>
        <v>698136.17052208446</v>
      </c>
    </row>
    <row r="14" spans="1:28" ht="22.5" customHeight="1" x14ac:dyDescent="0.25">
      <c r="A14" s="28" t="s">
        <v>38</v>
      </c>
      <c r="B14" s="29">
        <v>23702640</v>
      </c>
      <c r="C14" s="30">
        <v>5768060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1700</v>
      </c>
      <c r="J14" s="30">
        <v>52950</v>
      </c>
      <c r="K14" s="30">
        <v>0</v>
      </c>
      <c r="L14" s="30">
        <v>0</v>
      </c>
      <c r="M14" s="30">
        <v>6620</v>
      </c>
      <c r="N14" s="29"/>
      <c r="O14" s="71">
        <v>104953.1565461475</v>
      </c>
      <c r="P14" s="72"/>
      <c r="Q14" s="71">
        <f t="shared" si="0"/>
        <v>29575653.156546146</v>
      </c>
      <c r="R14" s="55">
        <f t="shared" si="5"/>
        <v>0</v>
      </c>
      <c r="S14" s="55">
        <f t="shared" si="6"/>
        <v>29575653.156546146</v>
      </c>
      <c r="T14" s="74">
        <f t="shared" si="1"/>
        <v>545856.25645896385</v>
      </c>
      <c r="U14" s="75">
        <f t="shared" si="7"/>
        <v>29029796.900087181</v>
      </c>
      <c r="V14" s="33">
        <f t="shared" si="2"/>
        <v>52950</v>
      </c>
      <c r="W14" s="34">
        <f t="shared" si="8"/>
        <v>28490.061330316115</v>
      </c>
      <c r="X14" s="33">
        <f t="shared" si="3"/>
        <v>1700</v>
      </c>
      <c r="Y14" s="34">
        <f t="shared" si="9"/>
        <v>184.2761153741483</v>
      </c>
      <c r="Z14" s="76">
        <f t="shared" si="4"/>
        <v>29058471.237532869</v>
      </c>
      <c r="AA14" s="35">
        <f t="shared" si="10"/>
        <v>29058.471237532867</v>
      </c>
      <c r="AB14" s="77">
        <f t="shared" si="11"/>
        <v>1017046.4933136504</v>
      </c>
    </row>
    <row r="15" spans="1:28" ht="21" customHeight="1" x14ac:dyDescent="0.25">
      <c r="A15" s="28" t="s">
        <v>39</v>
      </c>
      <c r="B15" s="29">
        <v>22012900</v>
      </c>
      <c r="C15" s="30">
        <v>3102200</v>
      </c>
      <c r="D15" s="30">
        <v>3936230</v>
      </c>
      <c r="E15" s="30">
        <v>0</v>
      </c>
      <c r="F15" s="30">
        <v>0</v>
      </c>
      <c r="G15" s="30">
        <v>0</v>
      </c>
      <c r="H15" s="30">
        <v>2133540</v>
      </c>
      <c r="I15" s="30">
        <v>7030</v>
      </c>
      <c r="J15" s="30">
        <v>305030</v>
      </c>
      <c r="K15" s="30">
        <v>0</v>
      </c>
      <c r="L15" s="30">
        <v>6890</v>
      </c>
      <c r="M15" s="30">
        <v>19900</v>
      </c>
      <c r="N15" s="29"/>
      <c r="O15" s="71">
        <v>690509.50209360023</v>
      </c>
      <c r="P15" s="72"/>
      <c r="Q15" s="71">
        <f t="shared" si="0"/>
        <v>29741839.502093602</v>
      </c>
      <c r="R15" s="55">
        <f t="shared" si="5"/>
        <v>2140430</v>
      </c>
      <c r="S15" s="55">
        <f t="shared" si="6"/>
        <v>31882269.502093602</v>
      </c>
      <c r="T15" s="74">
        <f t="shared" si="1"/>
        <v>588427.79179592419</v>
      </c>
      <c r="U15" s="75">
        <f t="shared" si="7"/>
        <v>31293841.710297678</v>
      </c>
      <c r="V15" s="33">
        <f t="shared" si="2"/>
        <v>305030</v>
      </c>
      <c r="W15" s="34">
        <f t="shared" si="8"/>
        <v>164123.19938784372</v>
      </c>
      <c r="X15" s="33">
        <f t="shared" si="3"/>
        <v>7030</v>
      </c>
      <c r="Y15" s="34">
        <f t="shared" si="9"/>
        <v>762.03593592956622</v>
      </c>
      <c r="Z15" s="76">
        <f t="shared" si="4"/>
        <v>31458726.945621453</v>
      </c>
      <c r="AA15" s="35">
        <f t="shared" si="10"/>
        <v>31458.726945621453</v>
      </c>
      <c r="AB15" s="77">
        <f t="shared" si="11"/>
        <v>1101055.4430967509</v>
      </c>
    </row>
    <row r="16" spans="1:28" ht="30" customHeight="1" x14ac:dyDescent="0.25">
      <c r="A16" s="28" t="s">
        <v>40</v>
      </c>
      <c r="B16" s="29">
        <v>14729030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55660</v>
      </c>
      <c r="J16" s="30">
        <v>0</v>
      </c>
      <c r="K16" s="30">
        <v>0</v>
      </c>
      <c r="L16" s="30">
        <v>0</v>
      </c>
      <c r="M16" s="30">
        <v>13820</v>
      </c>
      <c r="N16" s="29"/>
      <c r="O16" s="71">
        <v>1004592.2701164286</v>
      </c>
      <c r="P16" s="72"/>
      <c r="Q16" s="71">
        <f t="shared" si="0"/>
        <v>15733622.270116428</v>
      </c>
      <c r="R16" s="55">
        <f t="shared" si="5"/>
        <v>0</v>
      </c>
      <c r="S16" s="55">
        <f t="shared" si="6"/>
        <v>15733622.270116428</v>
      </c>
      <c r="T16" s="74">
        <f t="shared" si="1"/>
        <v>290383.98940664617</v>
      </c>
      <c r="U16" s="75">
        <f t="shared" si="7"/>
        <v>15443238.280709783</v>
      </c>
      <c r="V16" s="33">
        <f t="shared" si="2"/>
        <v>0</v>
      </c>
      <c r="W16" s="34">
        <f t="shared" si="8"/>
        <v>0</v>
      </c>
      <c r="X16" s="33">
        <f t="shared" si="3"/>
        <v>55660</v>
      </c>
      <c r="Y16" s="34">
        <f t="shared" si="9"/>
        <v>6033.4168127794674</v>
      </c>
      <c r="Z16" s="76">
        <f t="shared" si="4"/>
        <v>15449271.697522562</v>
      </c>
      <c r="AA16" s="35">
        <f t="shared" si="10"/>
        <v>15449.271697522561</v>
      </c>
      <c r="AB16" s="77">
        <f t="shared" si="11"/>
        <v>540724.5094132896</v>
      </c>
    </row>
    <row r="17" spans="1:28" ht="15" customHeight="1" x14ac:dyDescent="0.25">
      <c r="A17" s="28" t="s">
        <v>41</v>
      </c>
      <c r="B17" s="29">
        <v>4816730</v>
      </c>
      <c r="C17" s="30">
        <v>222720</v>
      </c>
      <c r="D17" s="30">
        <v>0</v>
      </c>
      <c r="E17" s="30">
        <v>0</v>
      </c>
      <c r="F17" s="30">
        <v>0</v>
      </c>
      <c r="G17" s="30">
        <v>0</v>
      </c>
      <c r="H17" s="30">
        <v>34500</v>
      </c>
      <c r="I17" s="30">
        <v>11260</v>
      </c>
      <c r="J17" s="30">
        <v>317210</v>
      </c>
      <c r="K17" s="30">
        <v>1400</v>
      </c>
      <c r="L17" s="30">
        <v>632270</v>
      </c>
      <c r="M17" s="30">
        <v>5800</v>
      </c>
      <c r="N17" s="29"/>
      <c r="O17" s="71">
        <v>229971.90224717295</v>
      </c>
      <c r="P17" s="72"/>
      <c r="Q17" s="71">
        <f t="shared" si="0"/>
        <v>5269421.9022471728</v>
      </c>
      <c r="R17" s="55">
        <f t="shared" si="5"/>
        <v>666770</v>
      </c>
      <c r="S17" s="55">
        <f t="shared" si="6"/>
        <v>5936191.9022471728</v>
      </c>
      <c r="T17" s="74">
        <f t="shared" si="1"/>
        <v>109559.96380642777</v>
      </c>
      <c r="U17" s="75">
        <f t="shared" si="7"/>
        <v>5826631.9384407448</v>
      </c>
      <c r="V17" s="33">
        <f t="shared" si="2"/>
        <v>318610</v>
      </c>
      <c r="W17" s="34">
        <f t="shared" si="8"/>
        <v>171429.99887539222</v>
      </c>
      <c r="X17" s="33">
        <f t="shared" si="3"/>
        <v>11260</v>
      </c>
      <c r="Y17" s="34">
        <f t="shared" si="9"/>
        <v>1220.5582700664174</v>
      </c>
      <c r="Z17" s="76">
        <f t="shared" si="4"/>
        <v>5999282.4955862034</v>
      </c>
      <c r="AA17" s="35">
        <f t="shared" si="10"/>
        <v>5999.2824955862034</v>
      </c>
      <c r="AB17" s="77">
        <f t="shared" si="11"/>
        <v>209974.88734551711</v>
      </c>
    </row>
    <row r="18" spans="1:28" ht="15" customHeight="1" x14ac:dyDescent="0.25">
      <c r="A18" s="28" t="s">
        <v>42</v>
      </c>
      <c r="B18" s="29">
        <v>9489610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215900</v>
      </c>
      <c r="J18" s="30">
        <v>183180</v>
      </c>
      <c r="K18" s="30">
        <v>0</v>
      </c>
      <c r="L18" s="30">
        <v>0</v>
      </c>
      <c r="M18" s="30">
        <v>0</v>
      </c>
      <c r="N18" s="29"/>
      <c r="O18" s="71">
        <v>85376.985660024046</v>
      </c>
      <c r="P18" s="72"/>
      <c r="Q18" s="71">
        <f t="shared" si="0"/>
        <v>9574986.985660024</v>
      </c>
      <c r="R18" s="55">
        <f t="shared" si="5"/>
        <v>0</v>
      </c>
      <c r="S18" s="55">
        <f t="shared" si="6"/>
        <v>9574986.985660024</v>
      </c>
      <c r="T18" s="74">
        <f t="shared" si="1"/>
        <v>176718.55035528954</v>
      </c>
      <c r="U18" s="75">
        <f t="shared" si="7"/>
        <v>9398268.4353047349</v>
      </c>
      <c r="V18" s="33">
        <f t="shared" si="2"/>
        <v>183180</v>
      </c>
      <c r="W18" s="34">
        <f t="shared" si="8"/>
        <v>98561.084692866978</v>
      </c>
      <c r="X18" s="33">
        <f t="shared" si="3"/>
        <v>215900</v>
      </c>
      <c r="Y18" s="34">
        <f t="shared" si="9"/>
        <v>23403.066652516834</v>
      </c>
      <c r="Z18" s="76">
        <f t="shared" si="4"/>
        <v>9520232.5866501182</v>
      </c>
      <c r="AA18" s="35">
        <f t="shared" si="10"/>
        <v>9520.2325866501178</v>
      </c>
      <c r="AB18" s="77">
        <f t="shared" si="11"/>
        <v>333208.14053275413</v>
      </c>
    </row>
    <row r="19" spans="1:28" ht="15" customHeight="1" x14ac:dyDescent="0.25">
      <c r="A19" s="28" t="s">
        <v>43</v>
      </c>
      <c r="B19" s="29">
        <v>8194280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1011730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29"/>
      <c r="O19" s="71">
        <v>346790.89287430502</v>
      </c>
      <c r="P19" s="72"/>
      <c r="Q19" s="71">
        <f t="shared" si="0"/>
        <v>8541070.8928743042</v>
      </c>
      <c r="R19" s="55">
        <f t="shared" si="5"/>
        <v>1011730</v>
      </c>
      <c r="S19" s="55">
        <f t="shared" si="6"/>
        <v>9552800.8928743042</v>
      </c>
      <c r="T19" s="74">
        <f t="shared" si="1"/>
        <v>176309.07782430729</v>
      </c>
      <c r="U19" s="75">
        <f t="shared" si="7"/>
        <v>9376491.8150499966</v>
      </c>
      <c r="V19" s="33">
        <f t="shared" si="2"/>
        <v>0</v>
      </c>
      <c r="W19" s="34">
        <f t="shared" si="8"/>
        <v>0</v>
      </c>
      <c r="X19" s="33">
        <f t="shared" si="3"/>
        <v>0</v>
      </c>
      <c r="Y19" s="34">
        <f t="shared" si="9"/>
        <v>0</v>
      </c>
      <c r="Z19" s="76">
        <f t="shared" si="4"/>
        <v>9376491.8150499966</v>
      </c>
      <c r="AA19" s="35">
        <f t="shared" si="10"/>
        <v>9376.4918150499961</v>
      </c>
      <c r="AB19" s="77">
        <f t="shared" si="11"/>
        <v>328177.21352674987</v>
      </c>
    </row>
    <row r="20" spans="1:28" ht="15" customHeight="1" x14ac:dyDescent="0.25">
      <c r="A20" s="28" t="s">
        <v>44</v>
      </c>
      <c r="B20" s="29">
        <v>15582820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4072240</v>
      </c>
      <c r="I20" s="30">
        <v>481870</v>
      </c>
      <c r="J20" s="30">
        <v>69250</v>
      </c>
      <c r="K20" s="30">
        <v>0</v>
      </c>
      <c r="L20" s="30">
        <v>0</v>
      </c>
      <c r="M20" s="30">
        <v>5670</v>
      </c>
      <c r="N20" s="29"/>
      <c r="O20" s="71">
        <v>1860818.7670743295</v>
      </c>
      <c r="P20" s="72"/>
      <c r="Q20" s="71">
        <f t="shared" si="0"/>
        <v>17443638.767074328</v>
      </c>
      <c r="R20" s="55">
        <f t="shared" si="5"/>
        <v>4072240</v>
      </c>
      <c r="S20" s="55">
        <f t="shared" si="6"/>
        <v>21515878.767074328</v>
      </c>
      <c r="T20" s="74">
        <f t="shared" si="1"/>
        <v>397102.87972526497</v>
      </c>
      <c r="U20" s="75">
        <f t="shared" si="7"/>
        <v>21118775.887349062</v>
      </c>
      <c r="V20" s="33">
        <f t="shared" si="2"/>
        <v>69250</v>
      </c>
      <c r="W20" s="34">
        <f t="shared" si="8"/>
        <v>37260.372939081986</v>
      </c>
      <c r="X20" s="33">
        <f t="shared" si="3"/>
        <v>481870</v>
      </c>
      <c r="Y20" s="34">
        <f t="shared" si="9"/>
        <v>52233.60689137697</v>
      </c>
      <c r="Z20" s="76">
        <f t="shared" si="4"/>
        <v>21208269.867179524</v>
      </c>
      <c r="AA20" s="35">
        <f t="shared" si="10"/>
        <v>21208.269867179522</v>
      </c>
      <c r="AB20" s="77">
        <f t="shared" si="11"/>
        <v>742289.4453512833</v>
      </c>
    </row>
    <row r="21" spans="1:28" ht="15" customHeight="1" x14ac:dyDescent="0.25">
      <c r="A21" s="28" t="s">
        <v>45</v>
      </c>
      <c r="B21" s="29">
        <v>2485720</v>
      </c>
      <c r="C21" s="30">
        <v>0</v>
      </c>
      <c r="D21" s="30">
        <v>0</v>
      </c>
      <c r="E21" s="30">
        <v>3714670</v>
      </c>
      <c r="F21" s="30">
        <v>0</v>
      </c>
      <c r="G21" s="30">
        <v>0</v>
      </c>
      <c r="H21" s="30">
        <v>0</v>
      </c>
      <c r="I21" s="30">
        <v>36880</v>
      </c>
      <c r="J21" s="30">
        <v>0</v>
      </c>
      <c r="K21" s="30">
        <v>0</v>
      </c>
      <c r="L21" s="30">
        <v>0</v>
      </c>
      <c r="M21" s="30">
        <v>0</v>
      </c>
      <c r="N21" s="29"/>
      <c r="O21" s="71">
        <v>162056.07636980651</v>
      </c>
      <c r="P21" s="72"/>
      <c r="Q21" s="71">
        <f t="shared" si="0"/>
        <v>6362446.0763698062</v>
      </c>
      <c r="R21" s="55">
        <f t="shared" si="5"/>
        <v>0</v>
      </c>
      <c r="S21" s="55">
        <f t="shared" si="6"/>
        <v>6362446.0763698062</v>
      </c>
      <c r="T21" s="74">
        <f t="shared" si="1"/>
        <v>117427.02616866976</v>
      </c>
      <c r="U21" s="75">
        <f t="shared" si="7"/>
        <v>6245019.0502011366</v>
      </c>
      <c r="V21" s="33">
        <f t="shared" si="2"/>
        <v>0</v>
      </c>
      <c r="W21" s="34">
        <f t="shared" si="8"/>
        <v>0</v>
      </c>
      <c r="X21" s="33">
        <f t="shared" si="3"/>
        <v>36880</v>
      </c>
      <c r="Y21" s="34">
        <f t="shared" si="9"/>
        <v>3997.7077264697587</v>
      </c>
      <c r="Z21" s="76">
        <f t="shared" si="4"/>
        <v>6249016.7579276068</v>
      </c>
      <c r="AA21" s="35">
        <f t="shared" si="10"/>
        <v>6249.0167579276067</v>
      </c>
      <c r="AB21" s="77">
        <f t="shared" si="11"/>
        <v>218715.58652746622</v>
      </c>
    </row>
    <row r="22" spans="1:28" ht="20.25" customHeight="1" x14ac:dyDescent="0.25">
      <c r="A22" s="28" t="s">
        <v>46</v>
      </c>
      <c r="B22" s="29">
        <v>11411020</v>
      </c>
      <c r="C22" s="30">
        <v>3915060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518600</v>
      </c>
      <c r="J22" s="30">
        <v>125180</v>
      </c>
      <c r="K22" s="30">
        <v>0</v>
      </c>
      <c r="L22" s="30">
        <v>0</v>
      </c>
      <c r="M22" s="30">
        <v>0</v>
      </c>
      <c r="N22" s="29"/>
      <c r="O22" s="71">
        <v>4347.2863383624335</v>
      </c>
      <c r="P22" s="72"/>
      <c r="Q22" s="71">
        <f t="shared" si="0"/>
        <v>15330427.286338363</v>
      </c>
      <c r="R22" s="55">
        <f t="shared" si="5"/>
        <v>0</v>
      </c>
      <c r="S22" s="55">
        <f t="shared" si="6"/>
        <v>15330427.286338363</v>
      </c>
      <c r="T22" s="74">
        <f t="shared" si="1"/>
        <v>282942.51370015228</v>
      </c>
      <c r="U22" s="75">
        <f t="shared" si="7"/>
        <v>15047484.772638211</v>
      </c>
      <c r="V22" s="33">
        <f t="shared" si="2"/>
        <v>125180</v>
      </c>
      <c r="W22" s="34">
        <f t="shared" si="8"/>
        <v>67353.840931614192</v>
      </c>
      <c r="X22" s="33">
        <f t="shared" si="3"/>
        <v>518600</v>
      </c>
      <c r="Y22" s="34">
        <f t="shared" si="9"/>
        <v>56215.054960607828</v>
      </c>
      <c r="Z22" s="76">
        <f t="shared" si="4"/>
        <v>15171053.668530434</v>
      </c>
      <c r="AA22" s="35">
        <f t="shared" si="10"/>
        <v>15171.053668530434</v>
      </c>
      <c r="AB22" s="77">
        <f t="shared" si="11"/>
        <v>530986.87839856523</v>
      </c>
    </row>
    <row r="23" spans="1:28" ht="15" customHeight="1" x14ac:dyDescent="0.25">
      <c r="A23" s="28" t="s">
        <v>47</v>
      </c>
      <c r="B23" s="29">
        <v>6507050</v>
      </c>
      <c r="C23" s="30">
        <v>410160</v>
      </c>
      <c r="D23" s="30">
        <v>0</v>
      </c>
      <c r="E23" s="30">
        <v>0</v>
      </c>
      <c r="F23" s="30">
        <v>0</v>
      </c>
      <c r="G23" s="30">
        <v>0</v>
      </c>
      <c r="H23" s="30">
        <v>827490</v>
      </c>
      <c r="I23" s="30">
        <v>0</v>
      </c>
      <c r="J23" s="30">
        <v>0</v>
      </c>
      <c r="K23" s="30">
        <v>0</v>
      </c>
      <c r="L23" s="30">
        <v>0</v>
      </c>
      <c r="M23" s="30">
        <v>6710</v>
      </c>
      <c r="N23" s="29"/>
      <c r="O23" s="71">
        <v>404330.15199825191</v>
      </c>
      <c r="P23" s="72"/>
      <c r="Q23" s="71">
        <f t="shared" si="0"/>
        <v>7321540.1519982517</v>
      </c>
      <c r="R23" s="55">
        <f t="shared" si="5"/>
        <v>827490</v>
      </c>
      <c r="S23" s="55">
        <f t="shared" si="6"/>
        <v>8149030.1519982517</v>
      </c>
      <c r="T23" s="74">
        <f t="shared" si="1"/>
        <v>150400.7052353615</v>
      </c>
      <c r="U23" s="75">
        <f t="shared" si="7"/>
        <v>7998629.4467628906</v>
      </c>
      <c r="V23" s="33">
        <f t="shared" si="2"/>
        <v>0</v>
      </c>
      <c r="W23" s="34">
        <f t="shared" si="8"/>
        <v>0</v>
      </c>
      <c r="X23" s="33">
        <f t="shared" si="3"/>
        <v>0</v>
      </c>
      <c r="Y23" s="34">
        <f t="shared" si="9"/>
        <v>0</v>
      </c>
      <c r="Z23" s="76">
        <f t="shared" si="4"/>
        <v>7998629.4467628906</v>
      </c>
      <c r="AA23" s="35">
        <f t="shared" si="10"/>
        <v>7998.6294467628904</v>
      </c>
      <c r="AB23" s="77">
        <f t="shared" si="11"/>
        <v>279952.03063670115</v>
      </c>
    </row>
    <row r="24" spans="1:28" ht="25.5" customHeight="1" x14ac:dyDescent="0.25">
      <c r="A24" s="28" t="s">
        <v>48</v>
      </c>
      <c r="B24" s="29">
        <v>5999570</v>
      </c>
      <c r="C24" s="30">
        <v>0</v>
      </c>
      <c r="D24" s="30">
        <v>607340</v>
      </c>
      <c r="E24" s="30">
        <v>1097550</v>
      </c>
      <c r="F24" s="30">
        <v>0</v>
      </c>
      <c r="G24" s="30">
        <v>0</v>
      </c>
      <c r="H24" s="30">
        <v>2337860</v>
      </c>
      <c r="I24" s="30">
        <v>355490</v>
      </c>
      <c r="J24" s="30">
        <v>4960</v>
      </c>
      <c r="K24" s="30">
        <v>0</v>
      </c>
      <c r="L24" s="30">
        <v>0</v>
      </c>
      <c r="M24" s="30">
        <v>7360</v>
      </c>
      <c r="N24" s="29"/>
      <c r="O24" s="71">
        <v>757033.92552979407</v>
      </c>
      <c r="P24" s="72"/>
      <c r="Q24" s="71">
        <f t="shared" si="0"/>
        <v>8461493.9255297948</v>
      </c>
      <c r="R24" s="55">
        <f t="shared" si="5"/>
        <v>2337860</v>
      </c>
      <c r="S24" s="55">
        <f t="shared" si="6"/>
        <v>10799353.925529795</v>
      </c>
      <c r="T24" s="74">
        <f t="shared" si="1"/>
        <v>199315.79785450516</v>
      </c>
      <c r="U24" s="75">
        <f t="shared" si="7"/>
        <v>10600038.127675289</v>
      </c>
      <c r="V24" s="33">
        <f t="shared" si="2"/>
        <v>4960</v>
      </c>
      <c r="W24" s="34">
        <f t="shared" si="8"/>
        <v>2668.7573975140308</v>
      </c>
      <c r="X24" s="33">
        <f t="shared" si="3"/>
        <v>355490</v>
      </c>
      <c r="Y24" s="34">
        <f t="shared" si="9"/>
        <v>38534.303679032928</v>
      </c>
      <c r="Z24" s="76">
        <f t="shared" si="4"/>
        <v>10641241.188751835</v>
      </c>
      <c r="AA24" s="35">
        <f t="shared" si="10"/>
        <v>10641.241188751836</v>
      </c>
      <c r="AB24" s="77">
        <f t="shared" si="11"/>
        <v>372443.44160631427</v>
      </c>
    </row>
    <row r="25" spans="1:28" ht="15" customHeight="1" x14ac:dyDescent="0.25">
      <c r="A25" s="38" t="s">
        <v>49</v>
      </c>
      <c r="B25" s="29">
        <v>10965800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41790</v>
      </c>
      <c r="K25" s="30">
        <v>0</v>
      </c>
      <c r="L25" s="30">
        <v>0</v>
      </c>
      <c r="M25" s="30">
        <v>1560</v>
      </c>
      <c r="N25" s="29"/>
      <c r="O25" s="71">
        <v>459679.63781426509</v>
      </c>
      <c r="P25" s="72"/>
      <c r="Q25" s="71">
        <f t="shared" si="0"/>
        <v>11425479.637814265</v>
      </c>
      <c r="R25" s="55">
        <f t="shared" si="5"/>
        <v>0</v>
      </c>
      <c r="S25" s="55">
        <f t="shared" si="6"/>
        <v>11425479.637814265</v>
      </c>
      <c r="T25" s="74">
        <f t="shared" si="1"/>
        <v>210871.74340104184</v>
      </c>
      <c r="U25" s="75">
        <f t="shared" si="7"/>
        <v>11214607.894413223</v>
      </c>
      <c r="V25" s="33">
        <f t="shared" si="2"/>
        <v>41790</v>
      </c>
      <c r="W25" s="34">
        <f t="shared" si="8"/>
        <v>22485.357185909546</v>
      </c>
      <c r="X25" s="33">
        <f t="shared" si="3"/>
        <v>0</v>
      </c>
      <c r="Y25" s="34">
        <f t="shared" si="9"/>
        <v>0</v>
      </c>
      <c r="Z25" s="76">
        <f t="shared" si="4"/>
        <v>11237093.251599133</v>
      </c>
      <c r="AA25" s="35">
        <f t="shared" si="10"/>
        <v>11237.093251599134</v>
      </c>
      <c r="AB25" s="77">
        <f t="shared" si="11"/>
        <v>393298.26380596968</v>
      </c>
    </row>
    <row r="26" spans="1:28" ht="15" customHeight="1" x14ac:dyDescent="0.25">
      <c r="A26" s="28" t="s">
        <v>50</v>
      </c>
      <c r="B26" s="29">
        <v>12698150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24970</v>
      </c>
      <c r="J26" s="30">
        <v>148470</v>
      </c>
      <c r="K26" s="30">
        <v>0</v>
      </c>
      <c r="L26" s="30">
        <v>0</v>
      </c>
      <c r="M26" s="30">
        <v>5970</v>
      </c>
      <c r="N26" s="29"/>
      <c r="O26" s="71">
        <v>473328.12044534396</v>
      </c>
      <c r="P26" s="72"/>
      <c r="Q26" s="71">
        <f t="shared" si="0"/>
        <v>13171478.120445345</v>
      </c>
      <c r="R26" s="55">
        <f t="shared" si="5"/>
        <v>0</v>
      </c>
      <c r="S26" s="55">
        <f t="shared" si="6"/>
        <v>13171478.120445345</v>
      </c>
      <c r="T26" s="74">
        <f t="shared" si="1"/>
        <v>243096.36378279276</v>
      </c>
      <c r="U26" s="75">
        <f t="shared" si="7"/>
        <v>12928381.756662551</v>
      </c>
      <c r="V26" s="33">
        <f t="shared" si="2"/>
        <v>148470</v>
      </c>
      <c r="W26" s="34">
        <f t="shared" si="8"/>
        <v>79885.163469537933</v>
      </c>
      <c r="X26" s="33">
        <f t="shared" si="3"/>
        <v>24970</v>
      </c>
      <c r="Y26" s="34">
        <f t="shared" si="9"/>
        <v>2706.6909417014608</v>
      </c>
      <c r="Z26" s="76">
        <f t="shared" si="4"/>
        <v>13010973.61107379</v>
      </c>
      <c r="AA26" s="35">
        <f t="shared" si="10"/>
        <v>13010.97361107379</v>
      </c>
      <c r="AB26" s="77">
        <f t="shared" si="11"/>
        <v>455384.07638758264</v>
      </c>
    </row>
    <row r="27" spans="1:28" ht="15" customHeight="1" x14ac:dyDescent="0.25">
      <c r="A27" s="28" t="s">
        <v>51</v>
      </c>
      <c r="B27" s="29">
        <v>8840290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7520</v>
      </c>
      <c r="I27" s="30">
        <v>0</v>
      </c>
      <c r="J27" s="30">
        <v>0</v>
      </c>
      <c r="K27" s="30">
        <v>0</v>
      </c>
      <c r="L27" s="30">
        <v>535910</v>
      </c>
      <c r="M27" s="30">
        <v>3860</v>
      </c>
      <c r="N27" s="29"/>
      <c r="O27" s="71">
        <v>170845.68672858307</v>
      </c>
      <c r="P27" s="72"/>
      <c r="Q27" s="71">
        <f t="shared" si="0"/>
        <v>9011135.6867285836</v>
      </c>
      <c r="R27" s="55">
        <f t="shared" si="5"/>
        <v>543430</v>
      </c>
      <c r="S27" s="55">
        <f t="shared" si="6"/>
        <v>9554565.6867285836</v>
      </c>
      <c r="T27" s="74">
        <f t="shared" si="1"/>
        <v>176341.64933715336</v>
      </c>
      <c r="U27" s="75">
        <f t="shared" si="7"/>
        <v>9378224.0373914298</v>
      </c>
      <c r="V27" s="33">
        <f t="shared" si="2"/>
        <v>0</v>
      </c>
      <c r="W27" s="34">
        <f t="shared" si="8"/>
        <v>0</v>
      </c>
      <c r="X27" s="33">
        <f t="shared" si="3"/>
        <v>0</v>
      </c>
      <c r="Y27" s="34">
        <f t="shared" si="9"/>
        <v>0</v>
      </c>
      <c r="Z27" s="76">
        <f t="shared" si="4"/>
        <v>9378224.0373914298</v>
      </c>
      <c r="AA27" s="35">
        <f t="shared" si="10"/>
        <v>9378.2240373914301</v>
      </c>
      <c r="AB27" s="77">
        <f t="shared" si="11"/>
        <v>328237.84130870004</v>
      </c>
    </row>
    <row r="28" spans="1:28" ht="15" customHeight="1" x14ac:dyDescent="0.25">
      <c r="A28" s="28" t="s">
        <v>52</v>
      </c>
      <c r="B28" s="29">
        <v>12935870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3722460</v>
      </c>
      <c r="I28" s="30">
        <v>225480</v>
      </c>
      <c r="J28" s="30">
        <v>159150</v>
      </c>
      <c r="K28" s="30">
        <v>0</v>
      </c>
      <c r="L28" s="30">
        <v>0</v>
      </c>
      <c r="M28" s="30">
        <v>3880</v>
      </c>
      <c r="N28" s="29"/>
      <c r="O28" s="71">
        <v>158784.41969420994</v>
      </c>
      <c r="P28" s="72"/>
      <c r="Q28" s="71">
        <f t="shared" si="0"/>
        <v>13094654.419694209</v>
      </c>
      <c r="R28" s="55">
        <f t="shared" si="5"/>
        <v>3722460</v>
      </c>
      <c r="S28" s="55">
        <f t="shared" si="6"/>
        <v>16817114.419694208</v>
      </c>
      <c r="T28" s="74">
        <f t="shared" si="1"/>
        <v>310381.21366204007</v>
      </c>
      <c r="U28" s="75">
        <f t="shared" si="7"/>
        <v>16506733.206032168</v>
      </c>
      <c r="V28" s="33">
        <f t="shared" si="2"/>
        <v>159150</v>
      </c>
      <c r="W28" s="34">
        <f t="shared" si="8"/>
        <v>85631.600769023804</v>
      </c>
      <c r="X28" s="33">
        <f t="shared" si="3"/>
        <v>225480</v>
      </c>
      <c r="Y28" s="34">
        <f t="shared" si="9"/>
        <v>24441.516761507624</v>
      </c>
      <c r="Z28" s="76">
        <f t="shared" si="4"/>
        <v>16616806.3235627</v>
      </c>
      <c r="AA28" s="35">
        <f t="shared" si="10"/>
        <v>16616.806323562701</v>
      </c>
      <c r="AB28" s="77">
        <f t="shared" si="11"/>
        <v>581588.22132469458</v>
      </c>
    </row>
    <row r="29" spans="1:28" ht="15" customHeight="1" x14ac:dyDescent="0.25">
      <c r="A29" s="28" t="s">
        <v>53</v>
      </c>
      <c r="B29" s="29">
        <v>4541160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70810</v>
      </c>
      <c r="I29" s="30">
        <v>135520</v>
      </c>
      <c r="J29" s="30">
        <v>19750</v>
      </c>
      <c r="K29" s="30">
        <v>0</v>
      </c>
      <c r="L29" s="30">
        <v>0</v>
      </c>
      <c r="M29" s="30">
        <v>5270</v>
      </c>
      <c r="N29" s="29"/>
      <c r="O29" s="71">
        <v>225447.47475585266</v>
      </c>
      <c r="P29" s="72"/>
      <c r="Q29" s="71">
        <f t="shared" si="0"/>
        <v>4766607.4747558525</v>
      </c>
      <c r="R29" s="55">
        <f t="shared" si="5"/>
        <v>70810</v>
      </c>
      <c r="S29" s="55">
        <f t="shared" si="6"/>
        <v>4837417.4747558525</v>
      </c>
      <c r="T29" s="74">
        <f t="shared" si="1"/>
        <v>89280.685695185035</v>
      </c>
      <c r="U29" s="75">
        <f t="shared" si="7"/>
        <v>4748136.7890606672</v>
      </c>
      <c r="V29" s="33">
        <f t="shared" si="2"/>
        <v>19750</v>
      </c>
      <c r="W29" s="34">
        <f t="shared" si="8"/>
        <v>10626.604556633491</v>
      </c>
      <c r="X29" s="33">
        <f t="shared" si="3"/>
        <v>135520</v>
      </c>
      <c r="Y29" s="34">
        <f t="shared" si="9"/>
        <v>14690.058326767399</v>
      </c>
      <c r="Z29" s="76">
        <f t="shared" si="4"/>
        <v>4773453.4519440681</v>
      </c>
      <c r="AA29" s="35">
        <f t="shared" si="10"/>
        <v>4773.4534519440676</v>
      </c>
      <c r="AB29" s="77">
        <f t="shared" si="11"/>
        <v>167070.87081804237</v>
      </c>
    </row>
    <row r="30" spans="1:28" ht="15" customHeight="1" x14ac:dyDescent="0.25">
      <c r="A30" s="28" t="s">
        <v>54</v>
      </c>
      <c r="B30" s="29">
        <v>11323420</v>
      </c>
      <c r="C30" s="30">
        <v>0</v>
      </c>
      <c r="D30" s="30">
        <v>0</v>
      </c>
      <c r="E30" s="30">
        <v>4626260</v>
      </c>
      <c r="F30" s="30">
        <v>0</v>
      </c>
      <c r="G30" s="30">
        <v>0</v>
      </c>
      <c r="H30" s="30">
        <v>2645170</v>
      </c>
      <c r="I30" s="30">
        <v>443950</v>
      </c>
      <c r="J30" s="30">
        <v>214870</v>
      </c>
      <c r="K30" s="30">
        <v>0</v>
      </c>
      <c r="L30" s="30">
        <v>0</v>
      </c>
      <c r="M30" s="30">
        <v>5790</v>
      </c>
      <c r="N30" s="29"/>
      <c r="O30" s="71">
        <v>1009783.4196230357</v>
      </c>
      <c r="P30" s="72"/>
      <c r="Q30" s="71">
        <f t="shared" si="0"/>
        <v>16959463.419623036</v>
      </c>
      <c r="R30" s="55">
        <f t="shared" si="5"/>
        <v>2645170</v>
      </c>
      <c r="S30" s="55">
        <f t="shared" si="6"/>
        <v>19604633.419623036</v>
      </c>
      <c r="T30" s="74">
        <f t="shared" si="1"/>
        <v>361828.41849824513</v>
      </c>
      <c r="U30" s="75">
        <f t="shared" si="7"/>
        <v>19242805.001124792</v>
      </c>
      <c r="V30" s="33">
        <f t="shared" si="2"/>
        <v>214870</v>
      </c>
      <c r="W30" s="34">
        <f t="shared" si="8"/>
        <v>115612.07701690319</v>
      </c>
      <c r="X30" s="33">
        <f t="shared" si="3"/>
        <v>443950</v>
      </c>
      <c r="Y30" s="34">
        <f t="shared" si="9"/>
        <v>48123.165541384202</v>
      </c>
      <c r="Z30" s="76">
        <f t="shared" si="4"/>
        <v>19406540.243683081</v>
      </c>
      <c r="AA30" s="35">
        <f t="shared" si="10"/>
        <v>19406.540243683081</v>
      </c>
      <c r="AB30" s="77">
        <f t="shared" si="11"/>
        <v>679228.90852890781</v>
      </c>
    </row>
    <row r="31" spans="1:28" ht="25.5" customHeight="1" x14ac:dyDescent="0.25">
      <c r="A31" s="28" t="s">
        <v>55</v>
      </c>
      <c r="B31" s="29">
        <v>7580720</v>
      </c>
      <c r="C31" s="30">
        <v>12330</v>
      </c>
      <c r="D31" s="30">
        <v>0</v>
      </c>
      <c r="E31" s="30">
        <v>5677310</v>
      </c>
      <c r="F31" s="30">
        <v>0</v>
      </c>
      <c r="G31" s="30">
        <v>0</v>
      </c>
      <c r="H31" s="30">
        <v>3106550</v>
      </c>
      <c r="I31" s="30">
        <v>137180</v>
      </c>
      <c r="J31" s="30">
        <v>206540</v>
      </c>
      <c r="K31" s="30">
        <v>0</v>
      </c>
      <c r="L31" s="30">
        <v>0</v>
      </c>
      <c r="M31" s="30">
        <v>6280</v>
      </c>
      <c r="N31" s="29"/>
      <c r="O31" s="71">
        <v>454773.05865622289</v>
      </c>
      <c r="P31" s="72"/>
      <c r="Q31" s="71">
        <f t="shared" si="0"/>
        <v>13725133.058656223</v>
      </c>
      <c r="R31" s="55">
        <f t="shared" si="5"/>
        <v>3106550</v>
      </c>
      <c r="S31" s="55">
        <f t="shared" si="6"/>
        <v>16831683.058656223</v>
      </c>
      <c r="T31" s="74">
        <f t="shared" si="1"/>
        <v>310650.0964043219</v>
      </c>
      <c r="U31" s="75">
        <f t="shared" si="7"/>
        <v>16521032.962251902</v>
      </c>
      <c r="V31" s="33">
        <f t="shared" si="2"/>
        <v>206540</v>
      </c>
      <c r="W31" s="34">
        <f t="shared" si="8"/>
        <v>111130.07114567499</v>
      </c>
      <c r="X31" s="33">
        <f t="shared" si="3"/>
        <v>137180</v>
      </c>
      <c r="Y31" s="34">
        <f t="shared" si="9"/>
        <v>14869.998533544509</v>
      </c>
      <c r="Z31" s="76">
        <f t="shared" si="4"/>
        <v>16647033.031931121</v>
      </c>
      <c r="AA31" s="35">
        <f t="shared" si="10"/>
        <v>16647.033031931122</v>
      </c>
      <c r="AB31" s="77">
        <f t="shared" si="11"/>
        <v>582646.15611758921</v>
      </c>
    </row>
    <row r="32" spans="1:28" ht="15" customHeight="1" x14ac:dyDescent="0.25">
      <c r="A32" s="28" t="s">
        <v>56</v>
      </c>
      <c r="B32" s="29">
        <v>19376440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94390</v>
      </c>
      <c r="I32" s="30">
        <v>0</v>
      </c>
      <c r="J32" s="30">
        <v>143280</v>
      </c>
      <c r="K32" s="30">
        <v>0</v>
      </c>
      <c r="L32" s="30">
        <v>0</v>
      </c>
      <c r="M32" s="30">
        <v>5460</v>
      </c>
      <c r="N32" s="29"/>
      <c r="O32" s="71">
        <v>1460506.2370664692</v>
      </c>
      <c r="P32" s="72"/>
      <c r="Q32" s="71">
        <f t="shared" si="0"/>
        <v>20836946.23706647</v>
      </c>
      <c r="R32" s="55">
        <f t="shared" si="5"/>
        <v>94390</v>
      </c>
      <c r="S32" s="55">
        <f t="shared" si="6"/>
        <v>20931336.23706647</v>
      </c>
      <c r="T32" s="74">
        <f t="shared" si="1"/>
        <v>386314.40464130841</v>
      </c>
      <c r="U32" s="75">
        <f t="shared" si="7"/>
        <v>20545021.832425162</v>
      </c>
      <c r="V32" s="33">
        <f t="shared" si="2"/>
        <v>143280</v>
      </c>
      <c r="W32" s="34">
        <f t="shared" si="8"/>
        <v>77092.653208832737</v>
      </c>
      <c r="X32" s="33">
        <f t="shared" si="3"/>
        <v>0</v>
      </c>
      <c r="Y32" s="34">
        <f t="shared" si="9"/>
        <v>0</v>
      </c>
      <c r="Z32" s="76">
        <f t="shared" si="4"/>
        <v>20622114.485633995</v>
      </c>
      <c r="AA32" s="35">
        <f t="shared" si="10"/>
        <v>20622.114485633996</v>
      </c>
      <c r="AB32" s="77">
        <f t="shared" si="11"/>
        <v>721774.00699718983</v>
      </c>
    </row>
    <row r="33" spans="1:28" ht="15" customHeight="1" x14ac:dyDescent="0.25">
      <c r="A33" s="28" t="s">
        <v>57</v>
      </c>
      <c r="B33" s="29">
        <v>5781740</v>
      </c>
      <c r="C33" s="30">
        <v>0</v>
      </c>
      <c r="D33" s="30">
        <v>40410</v>
      </c>
      <c r="E33" s="30">
        <v>5395840</v>
      </c>
      <c r="F33" s="30">
        <v>0</v>
      </c>
      <c r="G33" s="30">
        <v>0</v>
      </c>
      <c r="H33" s="30">
        <v>0</v>
      </c>
      <c r="I33" s="30">
        <v>34570</v>
      </c>
      <c r="J33" s="30">
        <v>0</v>
      </c>
      <c r="K33" s="30">
        <v>0</v>
      </c>
      <c r="L33" s="30">
        <v>0</v>
      </c>
      <c r="M33" s="30">
        <v>0</v>
      </c>
      <c r="N33" s="29"/>
      <c r="O33" s="71">
        <v>264054.43937047425</v>
      </c>
      <c r="P33" s="72"/>
      <c r="Q33" s="71">
        <f t="shared" si="0"/>
        <v>11482044.439370474</v>
      </c>
      <c r="R33" s="55">
        <f t="shared" si="5"/>
        <v>0</v>
      </c>
      <c r="S33" s="55">
        <f t="shared" si="6"/>
        <v>11482044.439370474</v>
      </c>
      <c r="T33" s="74">
        <f t="shared" si="1"/>
        <v>211915.71868237836</v>
      </c>
      <c r="U33" s="75">
        <f t="shared" si="7"/>
        <v>11270128.720688095</v>
      </c>
      <c r="V33" s="33">
        <f t="shared" si="2"/>
        <v>0</v>
      </c>
      <c r="W33" s="34">
        <f t="shared" si="8"/>
        <v>0</v>
      </c>
      <c r="X33" s="33">
        <f t="shared" si="3"/>
        <v>34570</v>
      </c>
      <c r="Y33" s="34">
        <f t="shared" si="9"/>
        <v>3747.3090049907687</v>
      </c>
      <c r="Z33" s="76">
        <f t="shared" si="4"/>
        <v>11273876.029693086</v>
      </c>
      <c r="AA33" s="35">
        <f t="shared" si="10"/>
        <v>11273.876029693085</v>
      </c>
      <c r="AB33" s="77">
        <f t="shared" si="11"/>
        <v>394585.661039258</v>
      </c>
    </row>
    <row r="34" spans="1:28" ht="15" customHeight="1" x14ac:dyDescent="0.25">
      <c r="A34" s="28" t="s">
        <v>58</v>
      </c>
      <c r="B34" s="29">
        <v>9678110</v>
      </c>
      <c r="C34" s="30">
        <v>1220220</v>
      </c>
      <c r="D34" s="30">
        <v>9100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29800</v>
      </c>
      <c r="K34" s="30">
        <v>0</v>
      </c>
      <c r="L34" s="30">
        <v>0</v>
      </c>
      <c r="M34" s="30">
        <v>0</v>
      </c>
      <c r="N34" s="29"/>
      <c r="O34" s="71">
        <v>796467.92942814203</v>
      </c>
      <c r="P34" s="78"/>
      <c r="Q34" s="71">
        <f t="shared" si="0"/>
        <v>11703897.929428142</v>
      </c>
      <c r="R34" s="55">
        <f t="shared" si="5"/>
        <v>0</v>
      </c>
      <c r="S34" s="55">
        <f t="shared" si="6"/>
        <v>11703897.929428142</v>
      </c>
      <c r="T34" s="74">
        <f t="shared" si="1"/>
        <v>216010.30671816043</v>
      </c>
      <c r="U34" s="75">
        <f t="shared" si="7"/>
        <v>11487887.62270998</v>
      </c>
      <c r="V34" s="33">
        <f t="shared" si="2"/>
        <v>29800</v>
      </c>
      <c r="W34" s="34">
        <f t="shared" si="8"/>
        <v>16034.066622160912</v>
      </c>
      <c r="X34" s="33">
        <f t="shared" si="3"/>
        <v>0</v>
      </c>
      <c r="Y34" s="34">
        <f t="shared" si="9"/>
        <v>0</v>
      </c>
      <c r="Z34" s="76">
        <f t="shared" si="4"/>
        <v>11503921.689332141</v>
      </c>
      <c r="AA34" s="35">
        <f t="shared" si="10"/>
        <v>11503.921689332141</v>
      </c>
      <c r="AB34" s="77">
        <f t="shared" si="11"/>
        <v>402637.25912662491</v>
      </c>
    </row>
    <row r="35" spans="1:28" ht="15" customHeight="1" x14ac:dyDescent="0.25">
      <c r="A35" s="28" t="s">
        <v>59</v>
      </c>
      <c r="B35" s="29"/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29"/>
      <c r="O35" s="71">
        <v>35123.038204330878</v>
      </c>
      <c r="P35" s="78"/>
      <c r="Q35" s="71">
        <f t="shared" si="0"/>
        <v>35123.038204330878</v>
      </c>
      <c r="R35" s="55">
        <f t="shared" si="5"/>
        <v>0</v>
      </c>
      <c r="S35" s="55">
        <f t="shared" si="6"/>
        <v>35123.038204330878</v>
      </c>
      <c r="T35" s="74">
        <f t="shared" si="1"/>
        <v>648.24029576630824</v>
      </c>
      <c r="U35" s="75">
        <f t="shared" si="7"/>
        <v>34474.797908564571</v>
      </c>
      <c r="V35" s="33">
        <f t="shared" si="2"/>
        <v>0</v>
      </c>
      <c r="W35" s="34">
        <f t="shared" si="8"/>
        <v>0</v>
      </c>
      <c r="X35" s="33">
        <f t="shared" si="3"/>
        <v>0</v>
      </c>
      <c r="Y35" s="34">
        <f t="shared" si="9"/>
        <v>0</v>
      </c>
      <c r="Z35" s="76">
        <f t="shared" si="4"/>
        <v>34474.797908564571</v>
      </c>
      <c r="AA35" s="35">
        <f t="shared" si="10"/>
        <v>34.474797908564568</v>
      </c>
      <c r="AB35" s="77">
        <f t="shared" si="11"/>
        <v>1206.61792679976</v>
      </c>
    </row>
    <row r="36" spans="1:28" ht="15" customHeight="1" x14ac:dyDescent="0.25">
      <c r="A36" s="28" t="s">
        <v>60</v>
      </c>
      <c r="B36" s="29">
        <v>8647670</v>
      </c>
      <c r="C36" s="30">
        <v>2017150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66920</v>
      </c>
      <c r="K36" s="30">
        <v>0</v>
      </c>
      <c r="L36" s="30">
        <v>0</v>
      </c>
      <c r="M36" s="30">
        <v>0</v>
      </c>
      <c r="N36" s="29"/>
      <c r="O36" s="71">
        <v>441253.79338716087</v>
      </c>
      <c r="P36" s="78"/>
      <c r="Q36" s="71">
        <f t="shared" si="0"/>
        <v>11106073.793387162</v>
      </c>
      <c r="R36" s="55">
        <f t="shared" si="5"/>
        <v>0</v>
      </c>
      <c r="S36" s="55">
        <f t="shared" si="6"/>
        <v>11106073.793387162</v>
      </c>
      <c r="T36" s="74">
        <f t="shared" si="1"/>
        <v>204976.70271986915</v>
      </c>
      <c r="U36" s="75">
        <f t="shared" si="7"/>
        <v>10901097.090667292</v>
      </c>
      <c r="V36" s="33">
        <f t="shared" si="2"/>
        <v>66920</v>
      </c>
      <c r="W36" s="34">
        <f t="shared" si="8"/>
        <v>36006.702629362691</v>
      </c>
      <c r="X36" s="33">
        <f t="shared" si="3"/>
        <v>0</v>
      </c>
      <c r="Y36" s="34">
        <f t="shared" si="9"/>
        <v>0</v>
      </c>
      <c r="Z36" s="76">
        <f t="shared" si="4"/>
        <v>10937103.793296656</v>
      </c>
      <c r="AA36" s="35">
        <f t="shared" si="10"/>
        <v>10937.103793296656</v>
      </c>
      <c r="AB36" s="77">
        <f t="shared" si="11"/>
        <v>382798.63276538294</v>
      </c>
    </row>
    <row r="37" spans="1:28" ht="25.5" customHeight="1" x14ac:dyDescent="0.25">
      <c r="A37" s="28" t="s">
        <v>61</v>
      </c>
      <c r="B37" s="29">
        <v>3413890</v>
      </c>
      <c r="C37" s="30">
        <v>456150</v>
      </c>
      <c r="D37" s="30">
        <v>0</v>
      </c>
      <c r="E37" s="30">
        <v>1500</v>
      </c>
      <c r="F37" s="30">
        <v>0</v>
      </c>
      <c r="G37" s="30">
        <v>0</v>
      </c>
      <c r="H37" s="30">
        <v>1587140</v>
      </c>
      <c r="I37" s="30">
        <v>0</v>
      </c>
      <c r="J37" s="30">
        <v>192270</v>
      </c>
      <c r="K37" s="30">
        <v>0</v>
      </c>
      <c r="L37" s="30">
        <v>0</v>
      </c>
      <c r="M37" s="30">
        <v>0</v>
      </c>
      <c r="N37" s="29"/>
      <c r="O37" s="71">
        <v>0</v>
      </c>
      <c r="P37" s="78"/>
      <c r="Q37" s="71">
        <f t="shared" si="0"/>
        <v>3871540</v>
      </c>
      <c r="R37" s="55">
        <f t="shared" si="5"/>
        <v>1587140</v>
      </c>
      <c r="S37" s="55">
        <f t="shared" si="6"/>
        <v>5458680</v>
      </c>
      <c r="T37" s="74">
        <f t="shared" si="1"/>
        <v>100746.87494595238</v>
      </c>
      <c r="U37" s="75">
        <f t="shared" si="7"/>
        <v>5357933.1250540474</v>
      </c>
      <c r="V37" s="33">
        <f t="shared" si="2"/>
        <v>192270</v>
      </c>
      <c r="W37" s="34">
        <f t="shared" si="8"/>
        <v>103452.01306855297</v>
      </c>
      <c r="X37" s="33">
        <f t="shared" si="3"/>
        <v>0</v>
      </c>
      <c r="Y37" s="34">
        <f t="shared" si="9"/>
        <v>0</v>
      </c>
      <c r="Z37" s="76">
        <f t="shared" si="4"/>
        <v>5461385.1381226005</v>
      </c>
      <c r="AA37" s="35">
        <f t="shared" si="10"/>
        <v>5461.3851381226004</v>
      </c>
      <c r="AB37" s="77">
        <f t="shared" si="11"/>
        <v>191148.47983429101</v>
      </c>
    </row>
    <row r="38" spans="1:28" ht="12.75" customHeight="1" x14ac:dyDescent="0.25">
      <c r="A38" s="28" t="s">
        <v>62</v>
      </c>
      <c r="B38" s="29">
        <v>5157510</v>
      </c>
      <c r="C38" s="30">
        <v>1324710</v>
      </c>
      <c r="D38" s="30">
        <v>541170</v>
      </c>
      <c r="E38" s="30">
        <v>0</v>
      </c>
      <c r="F38" s="30">
        <v>0</v>
      </c>
      <c r="G38" s="30">
        <v>0</v>
      </c>
      <c r="H38" s="30">
        <v>0</v>
      </c>
      <c r="I38" s="30">
        <v>5990</v>
      </c>
      <c r="J38" s="30">
        <v>0</v>
      </c>
      <c r="K38" s="30">
        <v>0</v>
      </c>
      <c r="L38" s="30">
        <v>0</v>
      </c>
      <c r="M38" s="30">
        <v>1850</v>
      </c>
      <c r="N38" s="29"/>
      <c r="O38" s="71">
        <v>57672.472084201574</v>
      </c>
      <c r="P38" s="78"/>
      <c r="Q38" s="71">
        <f t="shared" si="0"/>
        <v>7081062.4720842019</v>
      </c>
      <c r="R38" s="55">
        <f t="shared" si="5"/>
        <v>0</v>
      </c>
      <c r="S38" s="55">
        <f t="shared" si="6"/>
        <v>7081062.4720842019</v>
      </c>
      <c r="T38" s="74">
        <f t="shared" si="1"/>
        <v>130690.00479228375</v>
      </c>
      <c r="U38" s="75">
        <f t="shared" si="7"/>
        <v>6950372.4672919177</v>
      </c>
      <c r="V38" s="33">
        <f t="shared" si="2"/>
        <v>0</v>
      </c>
      <c r="W38" s="34">
        <f t="shared" si="8"/>
        <v>0</v>
      </c>
      <c r="X38" s="33">
        <f t="shared" si="3"/>
        <v>5990</v>
      </c>
      <c r="Y38" s="34">
        <f t="shared" si="9"/>
        <v>649.3023124065578</v>
      </c>
      <c r="Z38" s="76">
        <f t="shared" si="4"/>
        <v>6951021.7696043244</v>
      </c>
      <c r="AA38" s="35">
        <f t="shared" si="10"/>
        <v>6951.0217696043246</v>
      </c>
      <c r="AB38" s="77">
        <f t="shared" si="11"/>
        <v>243285.76193615136</v>
      </c>
    </row>
    <row r="39" spans="1:28" ht="16.5" customHeight="1" x14ac:dyDescent="0.25">
      <c r="A39" s="28" t="s">
        <v>63</v>
      </c>
      <c r="B39" s="29">
        <v>11488050</v>
      </c>
      <c r="C39" s="30">
        <v>0</v>
      </c>
      <c r="D39" s="30">
        <v>293800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43160</v>
      </c>
      <c r="K39" s="30">
        <v>0</v>
      </c>
      <c r="L39" s="30">
        <v>0</v>
      </c>
      <c r="M39" s="30">
        <v>0</v>
      </c>
      <c r="N39" s="29"/>
      <c r="O39" s="71">
        <v>254724.53076241576</v>
      </c>
      <c r="P39" s="78"/>
      <c r="Q39" s="71">
        <f t="shared" si="0"/>
        <v>12036574.530762415</v>
      </c>
      <c r="R39" s="55">
        <f t="shared" si="5"/>
        <v>0</v>
      </c>
      <c r="S39" s="55">
        <f t="shared" si="6"/>
        <v>12036574.530762415</v>
      </c>
      <c r="T39" s="74">
        <f t="shared" si="1"/>
        <v>222150.27607926397</v>
      </c>
      <c r="U39" s="75">
        <f t="shared" si="7"/>
        <v>11814424.254683152</v>
      </c>
      <c r="V39" s="33">
        <f t="shared" si="2"/>
        <v>43160</v>
      </c>
      <c r="W39" s="34">
        <f t="shared" si="8"/>
        <v>23222.493805787413</v>
      </c>
      <c r="X39" s="33">
        <f t="shared" si="3"/>
        <v>0</v>
      </c>
      <c r="Y39" s="34">
        <f t="shared" si="9"/>
        <v>0</v>
      </c>
      <c r="Z39" s="76">
        <f t="shared" si="4"/>
        <v>11837646.748488938</v>
      </c>
      <c r="AA39" s="35">
        <f t="shared" si="10"/>
        <v>11837.646748488938</v>
      </c>
      <c r="AB39" s="77">
        <f t="shared" si="11"/>
        <v>414317.63619711285</v>
      </c>
    </row>
    <row r="40" spans="1:28" ht="30" customHeight="1" x14ac:dyDescent="0.25">
      <c r="A40" s="28" t="s">
        <v>64</v>
      </c>
      <c r="B40" s="29">
        <v>8359030</v>
      </c>
      <c r="C40" s="30">
        <v>2620560</v>
      </c>
      <c r="D40" s="30">
        <v>237460</v>
      </c>
      <c r="E40" s="30">
        <v>0</v>
      </c>
      <c r="F40" s="30">
        <v>0</v>
      </c>
      <c r="G40" s="30">
        <v>0</v>
      </c>
      <c r="H40" s="30">
        <v>0</v>
      </c>
      <c r="I40" s="30">
        <v>61720</v>
      </c>
      <c r="J40" s="30">
        <v>123180</v>
      </c>
      <c r="K40" s="30">
        <v>0</v>
      </c>
      <c r="L40" s="30">
        <v>0</v>
      </c>
      <c r="M40" s="30">
        <v>0</v>
      </c>
      <c r="N40" s="29"/>
      <c r="O40" s="71">
        <v>359983.64033405256</v>
      </c>
      <c r="P40" s="78"/>
      <c r="Q40" s="71">
        <f t="shared" si="0"/>
        <v>11577033.640334053</v>
      </c>
      <c r="R40" s="55">
        <f t="shared" si="5"/>
        <v>0</v>
      </c>
      <c r="S40" s="55">
        <f t="shared" si="6"/>
        <v>11577033.640334053</v>
      </c>
      <c r="T40" s="74">
        <f t="shared" si="1"/>
        <v>213668.86507503988</v>
      </c>
      <c r="U40" s="75">
        <f t="shared" si="7"/>
        <v>11363364.775259012</v>
      </c>
      <c r="V40" s="33">
        <f t="shared" si="2"/>
        <v>123180</v>
      </c>
      <c r="W40" s="34">
        <f t="shared" si="8"/>
        <v>66277.729077777884</v>
      </c>
      <c r="X40" s="33">
        <f t="shared" si="3"/>
        <v>61720</v>
      </c>
      <c r="Y40" s="34">
        <f t="shared" si="9"/>
        <v>6690.3069652308432</v>
      </c>
      <c r="Z40" s="76">
        <f t="shared" si="4"/>
        <v>11436332.811302021</v>
      </c>
      <c r="AA40" s="35">
        <f t="shared" si="10"/>
        <v>11436.332811302022</v>
      </c>
      <c r="AB40" s="77">
        <f t="shared" si="11"/>
        <v>400271.64839557075</v>
      </c>
    </row>
    <row r="41" spans="1:28" ht="15" customHeight="1" x14ac:dyDescent="0.25">
      <c r="A41" s="28" t="s">
        <v>65</v>
      </c>
      <c r="B41" s="29">
        <v>10891120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923280</v>
      </c>
      <c r="J41" s="30">
        <v>226440</v>
      </c>
      <c r="K41" s="30">
        <v>0</v>
      </c>
      <c r="L41" s="30">
        <v>0</v>
      </c>
      <c r="M41" s="30">
        <v>0</v>
      </c>
      <c r="N41" s="29"/>
      <c r="O41" s="71">
        <v>255964.48505825346</v>
      </c>
      <c r="P41" s="79"/>
      <c r="Q41" s="71">
        <f t="shared" si="0"/>
        <v>11147084.485058254</v>
      </c>
      <c r="R41" s="55">
        <f t="shared" si="5"/>
        <v>0</v>
      </c>
      <c r="S41" s="55">
        <f t="shared" si="6"/>
        <v>11147084.485058254</v>
      </c>
      <c r="T41" s="74">
        <f t="shared" si="1"/>
        <v>205733.60714094431</v>
      </c>
      <c r="U41" s="75">
        <f t="shared" si="7"/>
        <v>10941350.87791731</v>
      </c>
      <c r="V41" s="33">
        <f t="shared" si="2"/>
        <v>226440</v>
      </c>
      <c r="W41" s="34">
        <f t="shared" si="8"/>
        <v>121837.3840913462</v>
      </c>
      <c r="X41" s="33">
        <f t="shared" si="3"/>
        <v>923280</v>
      </c>
      <c r="Y41" s="34">
        <f t="shared" si="9"/>
        <v>100081.44223684921</v>
      </c>
      <c r="Z41" s="76">
        <f t="shared" si="4"/>
        <v>11163269.704245506</v>
      </c>
      <c r="AA41" s="35">
        <f t="shared" si="10"/>
        <v>11163.269704245506</v>
      </c>
      <c r="AB41" s="77">
        <f t="shared" si="11"/>
        <v>390714.43964859267</v>
      </c>
    </row>
    <row r="42" spans="1:28" ht="15" customHeight="1" x14ac:dyDescent="0.25">
      <c r="A42" s="28" t="s">
        <v>66</v>
      </c>
      <c r="B42" s="29">
        <v>5576130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v>1010670</v>
      </c>
      <c r="I42" s="30">
        <v>62970</v>
      </c>
      <c r="J42" s="30">
        <v>94860</v>
      </c>
      <c r="K42" s="30">
        <v>3890</v>
      </c>
      <c r="L42" s="30">
        <v>0</v>
      </c>
      <c r="M42" s="30">
        <v>2620</v>
      </c>
      <c r="N42" s="29"/>
      <c r="O42" s="71">
        <v>495549.34241670207</v>
      </c>
      <c r="P42" s="78"/>
      <c r="Q42" s="71">
        <f t="shared" si="0"/>
        <v>6071679.3424167018</v>
      </c>
      <c r="R42" s="55">
        <f t="shared" si="5"/>
        <v>1010670</v>
      </c>
      <c r="S42" s="55">
        <f t="shared" si="6"/>
        <v>7082349.3424167018</v>
      </c>
      <c r="T42" s="74">
        <f t="shared" si="1"/>
        <v>130713.75561930788</v>
      </c>
      <c r="U42" s="75">
        <f t="shared" si="7"/>
        <v>6951635.5867973939</v>
      </c>
      <c r="V42" s="33">
        <f t="shared" si="2"/>
        <v>98750</v>
      </c>
      <c r="W42" s="34">
        <f t="shared" si="8"/>
        <v>53133.022783167449</v>
      </c>
      <c r="X42" s="33">
        <f t="shared" si="3"/>
        <v>62970</v>
      </c>
      <c r="Y42" s="34">
        <f t="shared" si="9"/>
        <v>6825.8041088883056</v>
      </c>
      <c r="Z42" s="76">
        <f t="shared" si="4"/>
        <v>7011594.4136894494</v>
      </c>
      <c r="AA42" s="35">
        <f t="shared" si="10"/>
        <v>7011.5944136894495</v>
      </c>
      <c r="AB42" s="77">
        <f t="shared" si="11"/>
        <v>245405.80447913075</v>
      </c>
    </row>
    <row r="43" spans="1:28" ht="15" customHeight="1" x14ac:dyDescent="0.25">
      <c r="A43" s="28" t="s">
        <v>67</v>
      </c>
      <c r="B43" s="29">
        <v>5965280</v>
      </c>
      <c r="C43" s="30">
        <v>0</v>
      </c>
      <c r="D43" s="30">
        <v>610190</v>
      </c>
      <c r="E43" s="30">
        <v>2220230</v>
      </c>
      <c r="F43" s="30">
        <v>0</v>
      </c>
      <c r="G43" s="30">
        <v>0</v>
      </c>
      <c r="H43" s="30">
        <v>1132790</v>
      </c>
      <c r="I43" s="30">
        <v>0</v>
      </c>
      <c r="J43" s="30">
        <v>684390</v>
      </c>
      <c r="K43" s="30">
        <v>4440</v>
      </c>
      <c r="L43" s="30">
        <v>0</v>
      </c>
      <c r="M43" s="30">
        <v>7920</v>
      </c>
      <c r="N43" s="29"/>
      <c r="O43" s="71">
        <v>435142.83494449517</v>
      </c>
      <c r="P43" s="78"/>
      <c r="Q43" s="71">
        <f t="shared" si="0"/>
        <v>9230842.8349444959</v>
      </c>
      <c r="R43" s="55">
        <f t="shared" si="5"/>
        <v>1132790</v>
      </c>
      <c r="S43" s="55">
        <f t="shared" si="6"/>
        <v>10363632.834944496</v>
      </c>
      <c r="T43" s="74">
        <f t="shared" si="1"/>
        <v>191274.01152071913</v>
      </c>
      <c r="U43" s="75">
        <f t="shared" si="7"/>
        <v>10172358.823423777</v>
      </c>
      <c r="V43" s="33">
        <f t="shared" si="2"/>
        <v>688830</v>
      </c>
      <c r="W43" s="34">
        <f t="shared" si="8"/>
        <v>370629.06413903023</v>
      </c>
      <c r="X43" s="33">
        <f t="shared" si="3"/>
        <v>0</v>
      </c>
      <c r="Y43" s="34">
        <f t="shared" si="9"/>
        <v>0</v>
      </c>
      <c r="Z43" s="76">
        <f t="shared" si="4"/>
        <v>10542987.887562808</v>
      </c>
      <c r="AA43" s="35">
        <f t="shared" si="10"/>
        <v>10542.987887562807</v>
      </c>
      <c r="AB43" s="77">
        <f t="shared" si="11"/>
        <v>369004.57606469828</v>
      </c>
    </row>
    <row r="44" spans="1:28" ht="15" customHeight="1" x14ac:dyDescent="0.25">
      <c r="A44" s="28" t="s">
        <v>68</v>
      </c>
      <c r="B44" s="29">
        <v>10212060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2387140</v>
      </c>
      <c r="I44" s="30">
        <v>190180</v>
      </c>
      <c r="J44" s="30">
        <v>130280</v>
      </c>
      <c r="K44" s="30">
        <v>22270</v>
      </c>
      <c r="L44" s="30">
        <v>0</v>
      </c>
      <c r="M44" s="30">
        <v>0</v>
      </c>
      <c r="N44" s="29"/>
      <c r="O44" s="71">
        <v>607227.82828427071</v>
      </c>
      <c r="P44" s="78"/>
      <c r="Q44" s="71">
        <f t="shared" si="0"/>
        <v>10819287.828284271</v>
      </c>
      <c r="R44" s="55">
        <f t="shared" si="5"/>
        <v>2387140</v>
      </c>
      <c r="S44" s="55">
        <f t="shared" si="6"/>
        <v>13206427.828284271</v>
      </c>
      <c r="T44" s="74">
        <f t="shared" si="1"/>
        <v>243741.40504643996</v>
      </c>
      <c r="U44" s="75">
        <f t="shared" si="7"/>
        <v>12962686.42323783</v>
      </c>
      <c r="V44" s="33">
        <f t="shared" si="2"/>
        <v>152550</v>
      </c>
      <c r="W44" s="34">
        <f t="shared" si="8"/>
        <v>82080.431651363993</v>
      </c>
      <c r="X44" s="33">
        <f t="shared" si="3"/>
        <v>190180</v>
      </c>
      <c r="Y44" s="34">
        <f t="shared" si="9"/>
        <v>20615.077424620897</v>
      </c>
      <c r="Z44" s="76">
        <f t="shared" si="4"/>
        <v>13065381.932313815</v>
      </c>
      <c r="AA44" s="35">
        <f t="shared" si="10"/>
        <v>13065.381932313814</v>
      </c>
      <c r="AB44" s="77">
        <f t="shared" si="11"/>
        <v>457288.36763098347</v>
      </c>
    </row>
    <row r="45" spans="1:28" ht="15" customHeight="1" x14ac:dyDescent="0.25">
      <c r="A45" s="28" t="s">
        <v>69</v>
      </c>
      <c r="B45" s="29">
        <v>9192750</v>
      </c>
      <c r="C45" s="30">
        <v>0</v>
      </c>
      <c r="D45" s="30">
        <v>0</v>
      </c>
      <c r="E45" s="30">
        <v>1390820</v>
      </c>
      <c r="F45" s="30">
        <v>0</v>
      </c>
      <c r="G45" s="30">
        <v>0</v>
      </c>
      <c r="H45" s="30">
        <v>0</v>
      </c>
      <c r="I45" s="30">
        <v>91640</v>
      </c>
      <c r="J45" s="30">
        <v>242340</v>
      </c>
      <c r="K45" s="30">
        <v>0</v>
      </c>
      <c r="L45" s="30">
        <v>0</v>
      </c>
      <c r="M45" s="30">
        <v>5120</v>
      </c>
      <c r="N45" s="29"/>
      <c r="O45" s="71">
        <v>1083815.876266791</v>
      </c>
      <c r="P45" s="78"/>
      <c r="Q45" s="71">
        <f t="shared" si="0"/>
        <v>11667385.876266791</v>
      </c>
      <c r="R45" s="55">
        <f t="shared" si="5"/>
        <v>0</v>
      </c>
      <c r="S45" s="55">
        <f t="shared" si="6"/>
        <v>11667385.876266791</v>
      </c>
      <c r="T45" s="74">
        <f t="shared" si="1"/>
        <v>215336.43038654426</v>
      </c>
      <c r="U45" s="75">
        <f t="shared" si="7"/>
        <v>11452049.445880245</v>
      </c>
      <c r="V45" s="33">
        <f t="shared" si="2"/>
        <v>242340</v>
      </c>
      <c r="W45" s="34">
        <f t="shared" si="8"/>
        <v>130392.47332934481</v>
      </c>
      <c r="X45" s="33">
        <f t="shared" si="3"/>
        <v>91640</v>
      </c>
      <c r="Y45" s="34">
        <f t="shared" si="9"/>
        <v>9933.5665958158534</v>
      </c>
      <c r="Z45" s="76">
        <f t="shared" si="4"/>
        <v>11592375.485805405</v>
      </c>
      <c r="AA45" s="35">
        <f t="shared" si="10"/>
        <v>11592.375485805405</v>
      </c>
      <c r="AB45" s="77">
        <f t="shared" si="11"/>
        <v>405733.14200318919</v>
      </c>
    </row>
    <row r="46" spans="1:28" ht="15.75" customHeight="1" x14ac:dyDescent="0.25">
      <c r="A46" s="28" t="s">
        <v>70</v>
      </c>
      <c r="B46" s="29">
        <v>13195370</v>
      </c>
      <c r="C46" s="30">
        <v>0</v>
      </c>
      <c r="D46" s="30">
        <v>626440</v>
      </c>
      <c r="E46" s="30">
        <v>6406320</v>
      </c>
      <c r="F46" s="30">
        <v>0</v>
      </c>
      <c r="G46" s="30">
        <v>0</v>
      </c>
      <c r="H46" s="30">
        <v>1126290</v>
      </c>
      <c r="I46" s="30">
        <v>27990</v>
      </c>
      <c r="J46" s="30">
        <v>297050</v>
      </c>
      <c r="K46" s="30">
        <v>0</v>
      </c>
      <c r="L46" s="30">
        <v>0</v>
      </c>
      <c r="M46" s="30">
        <v>16840</v>
      </c>
      <c r="N46" s="29"/>
      <c r="O46" s="71">
        <v>557720.41515709017</v>
      </c>
      <c r="P46" s="78"/>
      <c r="Q46" s="71">
        <f t="shared" si="0"/>
        <v>20785850.415157091</v>
      </c>
      <c r="R46" s="55">
        <f t="shared" si="5"/>
        <v>1126290</v>
      </c>
      <c r="S46" s="55">
        <f t="shared" si="6"/>
        <v>21912140.415157091</v>
      </c>
      <c r="T46" s="74">
        <f t="shared" si="1"/>
        <v>404416.39191232692</v>
      </c>
      <c r="U46" s="75">
        <f t="shared" si="7"/>
        <v>21507724.023244765</v>
      </c>
      <c r="V46" s="33">
        <f t="shared" si="2"/>
        <v>297050</v>
      </c>
      <c r="W46" s="34">
        <f t="shared" si="8"/>
        <v>159829.51309103688</v>
      </c>
      <c r="X46" s="33">
        <f t="shared" si="3"/>
        <v>27990</v>
      </c>
      <c r="Y46" s="34">
        <f t="shared" si="9"/>
        <v>3034.052040777889</v>
      </c>
      <c r="Z46" s="76">
        <f t="shared" si="4"/>
        <v>21670587.588376578</v>
      </c>
      <c r="AA46" s="35">
        <f t="shared" si="10"/>
        <v>21670.587588376577</v>
      </c>
      <c r="AB46" s="77">
        <f t="shared" si="11"/>
        <v>758470.56559318013</v>
      </c>
    </row>
    <row r="47" spans="1:28" ht="15" customHeight="1" x14ac:dyDescent="0.25">
      <c r="A47" s="28" t="s">
        <v>71</v>
      </c>
      <c r="B47" s="29">
        <v>8836290</v>
      </c>
      <c r="C47" s="30">
        <v>0</v>
      </c>
      <c r="D47" s="30">
        <v>0</v>
      </c>
      <c r="E47" s="30">
        <v>2995510</v>
      </c>
      <c r="F47" s="30">
        <v>0</v>
      </c>
      <c r="G47" s="30">
        <v>0</v>
      </c>
      <c r="H47" s="30">
        <v>0</v>
      </c>
      <c r="I47" s="30">
        <v>409370</v>
      </c>
      <c r="J47" s="30">
        <v>855950</v>
      </c>
      <c r="K47" s="30">
        <v>27690</v>
      </c>
      <c r="L47" s="30">
        <v>0</v>
      </c>
      <c r="M47" s="30">
        <v>5660</v>
      </c>
      <c r="N47" s="29"/>
      <c r="O47" s="71">
        <v>813763.84527287399</v>
      </c>
      <c r="P47" s="78"/>
      <c r="Q47" s="71">
        <f t="shared" si="0"/>
        <v>12645563.845272874</v>
      </c>
      <c r="R47" s="55">
        <f t="shared" si="5"/>
        <v>0</v>
      </c>
      <c r="S47" s="55">
        <f t="shared" si="6"/>
        <v>12645563.845272874</v>
      </c>
      <c r="T47" s="74">
        <f t="shared" si="1"/>
        <v>233389.94763216804</v>
      </c>
      <c r="U47" s="75">
        <f t="shared" si="7"/>
        <v>12412173.897640707</v>
      </c>
      <c r="V47" s="33">
        <f t="shared" si="2"/>
        <v>883640</v>
      </c>
      <c r="W47" s="34">
        <f t="shared" si="8"/>
        <v>475447.73926195531</v>
      </c>
      <c r="X47" s="33">
        <f t="shared" si="3"/>
        <v>409370</v>
      </c>
      <c r="Y47" s="34">
        <f t="shared" si="9"/>
        <v>44374.772559244171</v>
      </c>
      <c r="Z47" s="76">
        <f t="shared" si="4"/>
        <v>12931996.409461906</v>
      </c>
      <c r="AA47" s="35">
        <f t="shared" si="10"/>
        <v>12931.996409461906</v>
      </c>
      <c r="AB47" s="77">
        <f t="shared" si="11"/>
        <v>452619.87433116673</v>
      </c>
    </row>
    <row r="48" spans="1:28" ht="15" customHeight="1" x14ac:dyDescent="0.25">
      <c r="A48" s="28" t="s">
        <v>72</v>
      </c>
      <c r="B48" s="29">
        <v>5701550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576680</v>
      </c>
      <c r="J48" s="30">
        <v>0</v>
      </c>
      <c r="K48" s="30">
        <v>0</v>
      </c>
      <c r="L48" s="30">
        <v>0</v>
      </c>
      <c r="M48" s="30">
        <v>0</v>
      </c>
      <c r="N48" s="29"/>
      <c r="O48" s="71">
        <v>577354.04633276188</v>
      </c>
      <c r="P48" s="78"/>
      <c r="Q48" s="71">
        <f t="shared" si="0"/>
        <v>6278904.0463327616</v>
      </c>
      <c r="R48" s="55">
        <f t="shared" si="5"/>
        <v>0</v>
      </c>
      <c r="S48" s="55">
        <f t="shared" si="6"/>
        <v>6278904.0463327616</v>
      </c>
      <c r="T48" s="74">
        <f t="shared" si="1"/>
        <v>115885.15185970254</v>
      </c>
      <c r="U48" s="75">
        <f t="shared" si="7"/>
        <v>6163018.8944730591</v>
      </c>
      <c r="V48" s="33">
        <f t="shared" si="2"/>
        <v>0</v>
      </c>
      <c r="W48" s="34">
        <f t="shared" si="8"/>
        <v>0</v>
      </c>
      <c r="X48" s="33">
        <f t="shared" si="3"/>
        <v>576680</v>
      </c>
      <c r="Y48" s="34">
        <f t="shared" si="9"/>
        <v>62510.794243508142</v>
      </c>
      <c r="Z48" s="76">
        <f t="shared" si="4"/>
        <v>6225529.6887165671</v>
      </c>
      <c r="AA48" s="35">
        <f t="shared" si="10"/>
        <v>6225.5296887165669</v>
      </c>
      <c r="AB48" s="77">
        <f t="shared" si="11"/>
        <v>217893.53910507984</v>
      </c>
    </row>
    <row r="49" spans="1:28" ht="14.25" customHeight="1" x14ac:dyDescent="0.25">
      <c r="A49" s="38" t="s">
        <v>73</v>
      </c>
      <c r="B49" s="29">
        <v>11811110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638440</v>
      </c>
      <c r="I49" s="30">
        <v>913980</v>
      </c>
      <c r="J49" s="30">
        <v>0</v>
      </c>
      <c r="K49" s="30">
        <v>0</v>
      </c>
      <c r="L49" s="30">
        <v>0</v>
      </c>
      <c r="M49" s="30">
        <v>9270</v>
      </c>
      <c r="N49" s="29"/>
      <c r="O49" s="71">
        <v>927114.6310441175</v>
      </c>
      <c r="P49" s="78"/>
      <c r="Q49" s="71">
        <f t="shared" si="0"/>
        <v>12738224.631044118</v>
      </c>
      <c r="R49" s="55">
        <f t="shared" si="5"/>
        <v>638440</v>
      </c>
      <c r="S49" s="55">
        <f t="shared" si="6"/>
        <v>13376664.631044118</v>
      </c>
      <c r="T49" s="74">
        <f t="shared" si="1"/>
        <v>246883.34153636885</v>
      </c>
      <c r="U49" s="75">
        <f t="shared" si="7"/>
        <v>13129781.289507749</v>
      </c>
      <c r="V49" s="33">
        <f t="shared" si="2"/>
        <v>0</v>
      </c>
      <c r="W49" s="34">
        <f t="shared" si="8"/>
        <v>0</v>
      </c>
      <c r="X49" s="33">
        <f t="shared" si="3"/>
        <v>913980</v>
      </c>
      <c r="Y49" s="34">
        <f t="shared" si="9"/>
        <v>99073.343488037688</v>
      </c>
      <c r="Z49" s="76">
        <f t="shared" si="4"/>
        <v>13228854.632995786</v>
      </c>
      <c r="AA49" s="35">
        <f t="shared" si="10"/>
        <v>13228.854632995786</v>
      </c>
      <c r="AB49" s="77">
        <f t="shared" si="11"/>
        <v>463009.91215485253</v>
      </c>
    </row>
    <row r="50" spans="1:28" ht="17.25" customHeight="1" x14ac:dyDescent="0.25">
      <c r="A50" s="28" t="s">
        <v>74</v>
      </c>
      <c r="B50" s="29">
        <v>7196680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386260</v>
      </c>
      <c r="J50" s="30">
        <v>131930</v>
      </c>
      <c r="K50" s="30">
        <v>0</v>
      </c>
      <c r="L50" s="30">
        <v>0</v>
      </c>
      <c r="M50" s="30">
        <v>6850</v>
      </c>
      <c r="N50" s="29"/>
      <c r="O50" s="71">
        <v>621032.86115750042</v>
      </c>
      <c r="P50" s="78"/>
      <c r="Q50" s="71">
        <f t="shared" si="0"/>
        <v>7817712.8611575002</v>
      </c>
      <c r="R50" s="55">
        <f t="shared" si="5"/>
        <v>0</v>
      </c>
      <c r="S50" s="55">
        <f t="shared" si="6"/>
        <v>7817712.8611575002</v>
      </c>
      <c r="T50" s="74">
        <f t="shared" si="1"/>
        <v>144285.8236764929</v>
      </c>
      <c r="U50" s="75">
        <f t="shared" si="7"/>
        <v>7673427.0374810072</v>
      </c>
      <c r="V50" s="33">
        <f t="shared" si="2"/>
        <v>131930</v>
      </c>
      <c r="W50" s="34">
        <f t="shared" si="8"/>
        <v>70985.718438311713</v>
      </c>
      <c r="X50" s="33">
        <f t="shared" si="3"/>
        <v>386260</v>
      </c>
      <c r="Y50" s="34">
        <f t="shared" si="9"/>
        <v>41869.70136730501</v>
      </c>
      <c r="Z50" s="76">
        <f t="shared" si="4"/>
        <v>7786282.4572866233</v>
      </c>
      <c r="AA50" s="35">
        <f t="shared" si="10"/>
        <v>7786.282457286623</v>
      </c>
      <c r="AB50" s="77">
        <f t="shared" si="11"/>
        <v>272519.88600503182</v>
      </c>
    </row>
    <row r="51" spans="1:28" ht="15" customHeight="1" x14ac:dyDescent="0.25">
      <c r="A51" s="28" t="s">
        <v>75</v>
      </c>
      <c r="B51" s="29">
        <v>25809450</v>
      </c>
      <c r="C51" s="30">
        <v>0</v>
      </c>
      <c r="D51" s="30">
        <v>0</v>
      </c>
      <c r="E51" s="30">
        <v>8385850</v>
      </c>
      <c r="F51" s="30">
        <v>0</v>
      </c>
      <c r="G51" s="30">
        <v>0</v>
      </c>
      <c r="H51" s="30">
        <v>2193870</v>
      </c>
      <c r="I51" s="30">
        <v>100280</v>
      </c>
      <c r="J51" s="30">
        <v>480450</v>
      </c>
      <c r="K51" s="30">
        <v>0</v>
      </c>
      <c r="L51" s="30">
        <v>6120</v>
      </c>
      <c r="M51" s="30">
        <v>0</v>
      </c>
      <c r="N51" s="29"/>
      <c r="O51" s="71">
        <v>1370455.6389206168</v>
      </c>
      <c r="P51" s="78"/>
      <c r="Q51" s="71">
        <f t="shared" si="0"/>
        <v>35565755.63892062</v>
      </c>
      <c r="R51" s="55">
        <f t="shared" si="5"/>
        <v>2199990</v>
      </c>
      <c r="S51" s="55">
        <f t="shared" si="6"/>
        <v>37765745.63892062</v>
      </c>
      <c r="T51" s="74">
        <f t="shared" si="1"/>
        <v>697014.81917331344</v>
      </c>
      <c r="U51" s="75">
        <f t="shared" si="7"/>
        <v>37068730.819747306</v>
      </c>
      <c r="V51" s="33">
        <f t="shared" si="2"/>
        <v>480450</v>
      </c>
      <c r="W51" s="34">
        <f t="shared" si="8"/>
        <v>258508.97008782584</v>
      </c>
      <c r="X51" s="33">
        <f t="shared" si="3"/>
        <v>100280</v>
      </c>
      <c r="Y51" s="34">
        <f t="shared" si="9"/>
        <v>10870.122852776232</v>
      </c>
      <c r="Z51" s="76">
        <f t="shared" si="4"/>
        <v>37338109.912687913</v>
      </c>
      <c r="AA51" s="35">
        <f t="shared" si="10"/>
        <v>37338.109912687913</v>
      </c>
      <c r="AB51" s="77">
        <f t="shared" si="11"/>
        <v>1306833.8469440769</v>
      </c>
    </row>
    <row r="52" spans="1:28" ht="15" customHeight="1" x14ac:dyDescent="0.25">
      <c r="A52" s="28" t="s">
        <v>76</v>
      </c>
      <c r="B52" s="29">
        <v>5270110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924790</v>
      </c>
      <c r="I52" s="30">
        <v>0</v>
      </c>
      <c r="J52" s="30">
        <v>71050</v>
      </c>
      <c r="K52" s="30">
        <v>0</v>
      </c>
      <c r="L52" s="30">
        <v>0</v>
      </c>
      <c r="M52" s="30">
        <v>3500</v>
      </c>
      <c r="N52" s="29"/>
      <c r="O52" s="71">
        <v>420653.13175052387</v>
      </c>
      <c r="P52" s="78"/>
      <c r="Q52" s="71">
        <f t="shared" si="0"/>
        <v>5690763.131750524</v>
      </c>
      <c r="R52" s="55">
        <f t="shared" si="5"/>
        <v>924790</v>
      </c>
      <c r="S52" s="55">
        <f t="shared" si="6"/>
        <v>6615553.131750524</v>
      </c>
      <c r="T52" s="74">
        <f t="shared" si="1"/>
        <v>122098.43846182112</v>
      </c>
      <c r="U52" s="75">
        <f t="shared" si="7"/>
        <v>6493454.6932887025</v>
      </c>
      <c r="V52" s="33">
        <f t="shared" si="2"/>
        <v>71050</v>
      </c>
      <c r="W52" s="34">
        <f t="shared" si="8"/>
        <v>38228.873607534661</v>
      </c>
      <c r="X52" s="33">
        <f t="shared" si="3"/>
        <v>0</v>
      </c>
      <c r="Y52" s="34">
        <f t="shared" si="9"/>
        <v>0</v>
      </c>
      <c r="Z52" s="76">
        <f t="shared" si="4"/>
        <v>6531683.5668962374</v>
      </c>
      <c r="AA52" s="35">
        <f t="shared" si="10"/>
        <v>6531.6835668962376</v>
      </c>
      <c r="AB52" s="77">
        <f t="shared" si="11"/>
        <v>228608.92484136831</v>
      </c>
    </row>
    <row r="53" spans="1:28" ht="15" customHeight="1" x14ac:dyDescent="0.25">
      <c r="A53" s="28" t="s">
        <v>77</v>
      </c>
      <c r="B53" s="29">
        <v>719660</v>
      </c>
      <c r="C53" s="30">
        <v>0</v>
      </c>
      <c r="D53" s="30">
        <v>843460</v>
      </c>
      <c r="E53" s="30">
        <v>2671460</v>
      </c>
      <c r="F53" s="30">
        <v>0</v>
      </c>
      <c r="G53" s="30">
        <v>0</v>
      </c>
      <c r="H53" s="30">
        <v>741330</v>
      </c>
      <c r="I53" s="30">
        <v>46940</v>
      </c>
      <c r="J53" s="30">
        <v>0</v>
      </c>
      <c r="K53" s="30">
        <v>0</v>
      </c>
      <c r="L53" s="30">
        <v>0</v>
      </c>
      <c r="M53" s="30">
        <v>2540</v>
      </c>
      <c r="N53" s="29"/>
      <c r="O53" s="71">
        <v>48934.636606165812</v>
      </c>
      <c r="P53" s="78"/>
      <c r="Q53" s="71">
        <f t="shared" si="0"/>
        <v>4283514.6366061661</v>
      </c>
      <c r="R53" s="55">
        <f t="shared" si="5"/>
        <v>741330</v>
      </c>
      <c r="S53" s="55">
        <f t="shared" si="6"/>
        <v>5024844.6366061661</v>
      </c>
      <c r="T53" s="74">
        <f t="shared" si="1"/>
        <v>92739.892103402468</v>
      </c>
      <c r="U53" s="75">
        <f t="shared" si="7"/>
        <v>4932104.7445027633</v>
      </c>
      <c r="V53" s="33">
        <f t="shared" si="2"/>
        <v>0</v>
      </c>
      <c r="W53" s="34">
        <f t="shared" si="8"/>
        <v>0</v>
      </c>
      <c r="X53" s="33">
        <f t="shared" si="3"/>
        <v>46940</v>
      </c>
      <c r="Y53" s="34">
        <f t="shared" si="9"/>
        <v>5088.1887386250128</v>
      </c>
      <c r="Z53" s="76">
        <f t="shared" si="4"/>
        <v>4937192.9332413878</v>
      </c>
      <c r="AA53" s="35">
        <f t="shared" si="10"/>
        <v>4937.1929332413874</v>
      </c>
      <c r="AB53" s="77">
        <f t="shared" si="11"/>
        <v>172801.75266344857</v>
      </c>
    </row>
    <row r="54" spans="1:28" ht="15" customHeight="1" x14ac:dyDescent="0.25">
      <c r="A54" s="28" t="s">
        <v>78</v>
      </c>
      <c r="B54" s="29">
        <v>26505190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2625700</v>
      </c>
      <c r="I54" s="30">
        <v>16290</v>
      </c>
      <c r="J54" s="30">
        <v>1182440</v>
      </c>
      <c r="K54" s="30">
        <v>3170</v>
      </c>
      <c r="L54" s="30">
        <v>0</v>
      </c>
      <c r="M54" s="30">
        <v>0</v>
      </c>
      <c r="N54" s="29"/>
      <c r="O54" s="71">
        <v>1263942.2101727643</v>
      </c>
      <c r="P54" s="78"/>
      <c r="Q54" s="71">
        <f t="shared" si="0"/>
        <v>27769132.210172765</v>
      </c>
      <c r="R54" s="55">
        <f t="shared" si="5"/>
        <v>2625700</v>
      </c>
      <c r="S54" s="55">
        <f t="shared" si="6"/>
        <v>30394832.210172765</v>
      </c>
      <c r="T54" s="74">
        <f t="shared" si="1"/>
        <v>560975.24670460273</v>
      </c>
      <c r="U54" s="75">
        <f t="shared" si="7"/>
        <v>29833856.96346816</v>
      </c>
      <c r="V54" s="33">
        <f t="shared" si="2"/>
        <v>1185610</v>
      </c>
      <c r="W54" s="34">
        <f t="shared" si="8"/>
        <v>637924.48751342949</v>
      </c>
      <c r="X54" s="33">
        <f t="shared" si="3"/>
        <v>16290</v>
      </c>
      <c r="Y54" s="34">
        <f t="shared" si="9"/>
        <v>1765.7987761440447</v>
      </c>
      <c r="Z54" s="76">
        <f t="shared" si="4"/>
        <v>30473547.249757733</v>
      </c>
      <c r="AA54" s="35">
        <f t="shared" si="10"/>
        <v>30473.547249757732</v>
      </c>
      <c r="AB54" s="77">
        <f t="shared" si="11"/>
        <v>1066574.1537415206</v>
      </c>
    </row>
    <row r="55" spans="1:28" ht="15" customHeight="1" x14ac:dyDescent="0.25">
      <c r="A55" s="28" t="s">
        <v>79</v>
      </c>
      <c r="B55" s="29">
        <v>1859730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6466980</v>
      </c>
      <c r="I55" s="30">
        <v>16700</v>
      </c>
      <c r="J55" s="30">
        <v>186210</v>
      </c>
      <c r="K55" s="30">
        <v>0</v>
      </c>
      <c r="L55" s="30">
        <v>0</v>
      </c>
      <c r="M55" s="30">
        <v>0</v>
      </c>
      <c r="N55" s="29"/>
      <c r="O55" s="71">
        <v>556523.36172217969</v>
      </c>
      <c r="P55" s="78"/>
      <c r="Q55" s="71">
        <f t="shared" si="0"/>
        <v>2416253.3617221797</v>
      </c>
      <c r="R55" s="55">
        <f t="shared" si="5"/>
        <v>6466980</v>
      </c>
      <c r="S55" s="55">
        <f t="shared" si="6"/>
        <v>8883233.3617221788</v>
      </c>
      <c r="T55" s="74">
        <f t="shared" si="1"/>
        <v>163951.35831540529</v>
      </c>
      <c r="U55" s="75">
        <f t="shared" si="7"/>
        <v>8719282.0034067743</v>
      </c>
      <c r="V55" s="33">
        <f t="shared" si="2"/>
        <v>186210</v>
      </c>
      <c r="W55" s="34">
        <f t="shared" si="8"/>
        <v>100191.39415142898</v>
      </c>
      <c r="X55" s="33">
        <f t="shared" si="3"/>
        <v>16700</v>
      </c>
      <c r="Y55" s="34">
        <f t="shared" si="9"/>
        <v>1810.2418392636921</v>
      </c>
      <c r="Z55" s="76">
        <f t="shared" si="4"/>
        <v>8821283.6393974666</v>
      </c>
      <c r="AA55" s="35">
        <f t="shared" si="10"/>
        <v>8821.2836393974667</v>
      </c>
      <c r="AB55" s="77">
        <f t="shared" si="11"/>
        <v>308744.92737891135</v>
      </c>
    </row>
    <row r="56" spans="1:28" ht="15" customHeight="1" x14ac:dyDescent="0.25">
      <c r="A56" s="28" t="s">
        <v>80</v>
      </c>
      <c r="B56" s="29">
        <v>1496860</v>
      </c>
      <c r="C56" s="30">
        <v>0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29"/>
      <c r="O56" s="71">
        <v>115092.93049590656</v>
      </c>
      <c r="P56" s="78"/>
      <c r="Q56" s="71">
        <f t="shared" si="0"/>
        <v>1611952.9304959066</v>
      </c>
      <c r="R56" s="55">
        <f t="shared" si="5"/>
        <v>0</v>
      </c>
      <c r="S56" s="55">
        <f t="shared" si="6"/>
        <v>1611952.9304959066</v>
      </c>
      <c r="T56" s="74">
        <f t="shared" si="1"/>
        <v>29750.639405026963</v>
      </c>
      <c r="U56" s="75">
        <f t="shared" si="7"/>
        <v>1582202.2910908796</v>
      </c>
      <c r="V56" s="33">
        <f t="shared" si="2"/>
        <v>0</v>
      </c>
      <c r="W56" s="34">
        <f t="shared" si="8"/>
        <v>0</v>
      </c>
      <c r="X56" s="33">
        <f t="shared" si="3"/>
        <v>0</v>
      </c>
      <c r="Y56" s="34">
        <f t="shared" si="9"/>
        <v>0</v>
      </c>
      <c r="Z56" s="76">
        <f t="shared" si="4"/>
        <v>1582202.2910908796</v>
      </c>
      <c r="AA56" s="35">
        <f t="shared" si="10"/>
        <v>1582.2022910908795</v>
      </c>
      <c r="AB56" s="77">
        <f t="shared" si="11"/>
        <v>55377.080188180786</v>
      </c>
    </row>
    <row r="57" spans="1:28" ht="25.5" customHeight="1" x14ac:dyDescent="0.25">
      <c r="A57" s="28" t="s">
        <v>81</v>
      </c>
      <c r="B57" s="29">
        <v>5677470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39040</v>
      </c>
      <c r="K57" s="30">
        <v>0</v>
      </c>
      <c r="L57" s="30">
        <v>0</v>
      </c>
      <c r="M57" s="30">
        <v>2970</v>
      </c>
      <c r="N57" s="29"/>
      <c r="O57" s="71">
        <v>386644.03994918003</v>
      </c>
      <c r="P57" s="78"/>
      <c r="Q57" s="71">
        <f t="shared" si="0"/>
        <v>6064114.0399491796</v>
      </c>
      <c r="R57" s="55">
        <f t="shared" si="5"/>
        <v>0</v>
      </c>
      <c r="S57" s="55">
        <f t="shared" si="6"/>
        <v>6064114.0399491796</v>
      </c>
      <c r="T57" s="74">
        <f t="shared" si="1"/>
        <v>111920.92938966089</v>
      </c>
      <c r="U57" s="75">
        <f t="shared" si="7"/>
        <v>5952193.1105595184</v>
      </c>
      <c r="V57" s="33">
        <f t="shared" si="2"/>
        <v>39040</v>
      </c>
      <c r="W57" s="34">
        <f t="shared" si="8"/>
        <v>21005.70338688463</v>
      </c>
      <c r="X57" s="33">
        <f t="shared" si="3"/>
        <v>0</v>
      </c>
      <c r="Y57" s="34">
        <f t="shared" si="9"/>
        <v>0</v>
      </c>
      <c r="Z57" s="76">
        <f t="shared" si="4"/>
        <v>5973198.8139464026</v>
      </c>
      <c r="AA57" s="35">
        <f t="shared" si="10"/>
        <v>5973.1988139464029</v>
      </c>
      <c r="AB57" s="77">
        <f t="shared" si="11"/>
        <v>209061.9584881241</v>
      </c>
    </row>
    <row r="58" spans="1:28" ht="19.5" customHeight="1" x14ac:dyDescent="0.25">
      <c r="A58" s="28" t="s">
        <v>82</v>
      </c>
      <c r="B58" s="29">
        <v>9203620</v>
      </c>
      <c r="C58" s="30">
        <v>19100</v>
      </c>
      <c r="D58" s="30">
        <v>1430440</v>
      </c>
      <c r="E58" s="30">
        <v>1563090</v>
      </c>
      <c r="F58" s="30">
        <v>0</v>
      </c>
      <c r="G58" s="30">
        <v>0</v>
      </c>
      <c r="H58" s="30">
        <v>0</v>
      </c>
      <c r="I58" s="30">
        <v>20740</v>
      </c>
      <c r="J58" s="30">
        <v>80650</v>
      </c>
      <c r="K58" s="30">
        <v>0</v>
      </c>
      <c r="L58" s="30">
        <v>0</v>
      </c>
      <c r="M58" s="30">
        <v>0</v>
      </c>
      <c r="N58" s="29"/>
      <c r="O58" s="71">
        <v>96924.66360491603</v>
      </c>
      <c r="P58" s="78"/>
      <c r="Q58" s="71">
        <f t="shared" si="0"/>
        <v>12313174.663604915</v>
      </c>
      <c r="R58" s="55">
        <f t="shared" si="5"/>
        <v>0</v>
      </c>
      <c r="S58" s="55">
        <f t="shared" si="6"/>
        <v>12313174.663604915</v>
      </c>
      <c r="T58" s="74">
        <f t="shared" si="1"/>
        <v>227255.28296618848</v>
      </c>
      <c r="U58" s="75">
        <f t="shared" si="7"/>
        <v>12085919.380638726</v>
      </c>
      <c r="V58" s="33">
        <f t="shared" si="2"/>
        <v>80650</v>
      </c>
      <c r="W58" s="34">
        <f t="shared" si="8"/>
        <v>43394.210505948911</v>
      </c>
      <c r="X58" s="33">
        <f t="shared" si="3"/>
        <v>20740</v>
      </c>
      <c r="Y58" s="34">
        <f t="shared" si="9"/>
        <v>2248.1686075646094</v>
      </c>
      <c r="Z58" s="76">
        <f t="shared" si="4"/>
        <v>12131561.75975224</v>
      </c>
      <c r="AA58" s="35">
        <f t="shared" si="10"/>
        <v>12131.56175975224</v>
      </c>
      <c r="AB58" s="77">
        <f t="shared" si="11"/>
        <v>424604.66159132839</v>
      </c>
    </row>
    <row r="59" spans="1:28" ht="17.25" customHeight="1" x14ac:dyDescent="0.25">
      <c r="A59" s="28" t="s">
        <v>83</v>
      </c>
      <c r="B59" s="29">
        <v>8992770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6620</v>
      </c>
      <c r="K59" s="30">
        <v>0</v>
      </c>
      <c r="L59" s="30">
        <v>0</v>
      </c>
      <c r="M59" s="30">
        <v>0</v>
      </c>
      <c r="N59" s="29"/>
      <c r="O59" s="71">
        <v>533685.25645488547</v>
      </c>
      <c r="P59" s="78"/>
      <c r="Q59" s="71">
        <f t="shared" si="0"/>
        <v>9526455.256454885</v>
      </c>
      <c r="R59" s="55">
        <f t="shared" si="5"/>
        <v>0</v>
      </c>
      <c r="S59" s="55">
        <f t="shared" si="6"/>
        <v>9526455.256454885</v>
      </c>
      <c r="T59" s="74">
        <f t="shared" si="1"/>
        <v>175822.83563064167</v>
      </c>
      <c r="U59" s="75">
        <f t="shared" si="7"/>
        <v>9350632.4208242428</v>
      </c>
      <c r="V59" s="33">
        <f t="shared" si="2"/>
        <v>6620</v>
      </c>
      <c r="W59" s="34">
        <f t="shared" si="8"/>
        <v>3561.9302361981622</v>
      </c>
      <c r="X59" s="33">
        <f t="shared" si="3"/>
        <v>0</v>
      </c>
      <c r="Y59" s="34">
        <f t="shared" si="9"/>
        <v>0</v>
      </c>
      <c r="Z59" s="76">
        <f t="shared" si="4"/>
        <v>9354194.3510604408</v>
      </c>
      <c r="AA59" s="35">
        <f t="shared" si="10"/>
        <v>9354.1943510604415</v>
      </c>
      <c r="AB59" s="77">
        <f t="shared" si="11"/>
        <v>327396.80228711542</v>
      </c>
    </row>
    <row r="60" spans="1:28" ht="28.5" customHeight="1" x14ac:dyDescent="0.25">
      <c r="A60" s="28" t="s">
        <v>84</v>
      </c>
      <c r="B60" s="29">
        <v>13031320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48303</v>
      </c>
      <c r="K60" s="30">
        <v>0</v>
      </c>
      <c r="L60" s="30">
        <v>0</v>
      </c>
      <c r="M60" s="30">
        <v>0</v>
      </c>
      <c r="N60" s="29"/>
      <c r="O60" s="71">
        <v>453173.21152432612</v>
      </c>
      <c r="P60" s="78"/>
      <c r="Q60" s="71">
        <f t="shared" si="0"/>
        <v>13484493.211524326</v>
      </c>
      <c r="R60" s="55">
        <f t="shared" si="5"/>
        <v>0</v>
      </c>
      <c r="S60" s="55">
        <f t="shared" si="6"/>
        <v>13484493.211524326</v>
      </c>
      <c r="T60" s="74">
        <f t="shared" si="1"/>
        <v>248873.45499113068</v>
      </c>
      <c r="U60" s="75">
        <f t="shared" si="7"/>
        <v>13235619.756533196</v>
      </c>
      <c r="V60" s="33">
        <f t="shared" si="2"/>
        <v>48303</v>
      </c>
      <c r="W60" s="34">
        <f t="shared" si="8"/>
        <v>25989.715437927469</v>
      </c>
      <c r="X60" s="33">
        <f t="shared" si="3"/>
        <v>0</v>
      </c>
      <c r="Y60" s="34">
        <f t="shared" si="9"/>
        <v>0</v>
      </c>
      <c r="Z60" s="76">
        <f t="shared" si="4"/>
        <v>13261609.471971124</v>
      </c>
      <c r="AA60" s="35">
        <f t="shared" si="10"/>
        <v>13261.609471971124</v>
      </c>
      <c r="AB60" s="77">
        <f t="shared" si="11"/>
        <v>464156.33151898935</v>
      </c>
    </row>
    <row r="61" spans="1:28" ht="12.75" customHeight="1" x14ac:dyDescent="0.25">
      <c r="A61" s="28" t="s">
        <v>85</v>
      </c>
      <c r="B61" s="29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29"/>
      <c r="O61" s="71">
        <v>0</v>
      </c>
      <c r="P61" s="78"/>
      <c r="Q61" s="71">
        <f t="shared" si="0"/>
        <v>0</v>
      </c>
      <c r="R61" s="55">
        <f t="shared" si="5"/>
        <v>0</v>
      </c>
      <c r="S61" s="55">
        <f t="shared" si="6"/>
        <v>0</v>
      </c>
      <c r="T61" s="74">
        <f t="shared" si="1"/>
        <v>0</v>
      </c>
      <c r="U61" s="75">
        <f t="shared" si="7"/>
        <v>0</v>
      </c>
      <c r="V61" s="33">
        <f t="shared" si="2"/>
        <v>0</v>
      </c>
      <c r="W61" s="34">
        <f t="shared" si="8"/>
        <v>0</v>
      </c>
      <c r="X61" s="33">
        <f t="shared" si="3"/>
        <v>0</v>
      </c>
      <c r="Y61" s="34">
        <f t="shared" si="9"/>
        <v>0</v>
      </c>
      <c r="Z61" s="76">
        <f t="shared" si="4"/>
        <v>0</v>
      </c>
      <c r="AA61" s="35">
        <f t="shared" si="10"/>
        <v>0</v>
      </c>
      <c r="AB61" s="77">
        <f t="shared" si="11"/>
        <v>0</v>
      </c>
    </row>
    <row r="62" spans="1:28" ht="12.75" customHeight="1" x14ac:dyDescent="0.25">
      <c r="A62" s="28" t="s">
        <v>86</v>
      </c>
      <c r="B62" s="29">
        <v>414210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29"/>
      <c r="O62" s="71">
        <v>0</v>
      </c>
      <c r="P62" s="78"/>
      <c r="Q62" s="71">
        <f t="shared" si="0"/>
        <v>414210</v>
      </c>
      <c r="R62" s="55">
        <f t="shared" si="5"/>
        <v>0</v>
      </c>
      <c r="S62" s="55">
        <f t="shared" si="6"/>
        <v>414210</v>
      </c>
      <c r="T62" s="74">
        <f t="shared" si="1"/>
        <v>7644.7718260390675</v>
      </c>
      <c r="U62" s="75">
        <f t="shared" si="7"/>
        <v>406565.22817396093</v>
      </c>
      <c r="V62" s="33">
        <f t="shared" si="2"/>
        <v>0</v>
      </c>
      <c r="W62" s="34">
        <f t="shared" si="8"/>
        <v>0</v>
      </c>
      <c r="X62" s="33">
        <f t="shared" si="3"/>
        <v>0</v>
      </c>
      <c r="Y62" s="34">
        <f t="shared" si="9"/>
        <v>0</v>
      </c>
      <c r="Z62" s="76">
        <f t="shared" si="4"/>
        <v>406565.22817396093</v>
      </c>
      <c r="AA62" s="35">
        <f t="shared" si="10"/>
        <v>406.56522817396092</v>
      </c>
      <c r="AB62" s="77">
        <f t="shared" si="11"/>
        <v>14229.782986088632</v>
      </c>
    </row>
    <row r="63" spans="1:28" ht="12.75" customHeight="1" x14ac:dyDescent="0.25">
      <c r="A63" s="28" t="s">
        <v>87</v>
      </c>
      <c r="B63" s="29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29"/>
      <c r="O63" s="71">
        <v>0</v>
      </c>
      <c r="P63" s="78"/>
      <c r="Q63" s="71">
        <f t="shared" si="0"/>
        <v>0</v>
      </c>
      <c r="R63" s="55">
        <f t="shared" si="5"/>
        <v>0</v>
      </c>
      <c r="S63" s="55">
        <f t="shared" si="6"/>
        <v>0</v>
      </c>
      <c r="T63" s="74">
        <f t="shared" si="1"/>
        <v>0</v>
      </c>
      <c r="U63" s="75">
        <f t="shared" si="7"/>
        <v>0</v>
      </c>
      <c r="V63" s="33">
        <f t="shared" si="2"/>
        <v>0</v>
      </c>
      <c r="W63" s="34">
        <f t="shared" si="8"/>
        <v>0</v>
      </c>
      <c r="X63" s="33">
        <f t="shared" si="3"/>
        <v>0</v>
      </c>
      <c r="Y63" s="34">
        <f t="shared" si="9"/>
        <v>0</v>
      </c>
      <c r="Z63" s="76">
        <f t="shared" si="4"/>
        <v>0</v>
      </c>
      <c r="AA63" s="35">
        <f t="shared" si="10"/>
        <v>0</v>
      </c>
      <c r="AB63" s="77">
        <f t="shared" si="11"/>
        <v>0</v>
      </c>
    </row>
    <row r="64" spans="1:28" ht="30.75" customHeight="1" x14ac:dyDescent="0.25">
      <c r="A64" s="28" t="s">
        <v>88</v>
      </c>
      <c r="B64" s="29">
        <v>7638210</v>
      </c>
      <c r="C64" s="30">
        <v>280250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333490</v>
      </c>
      <c r="J64" s="30">
        <v>0</v>
      </c>
      <c r="K64" s="30">
        <v>0</v>
      </c>
      <c r="L64" s="30">
        <v>0</v>
      </c>
      <c r="M64" s="30">
        <v>1530</v>
      </c>
      <c r="N64" s="29"/>
      <c r="O64" s="71">
        <v>278022.02702099324</v>
      </c>
      <c r="P64" s="78"/>
      <c r="Q64" s="71">
        <f t="shared" si="0"/>
        <v>8196482.0270209936</v>
      </c>
      <c r="R64" s="55">
        <f t="shared" si="5"/>
        <v>0</v>
      </c>
      <c r="S64" s="55">
        <f t="shared" si="6"/>
        <v>8196482.0270209936</v>
      </c>
      <c r="T64" s="74">
        <f t="shared" si="1"/>
        <v>151276.48987906057</v>
      </c>
      <c r="U64" s="75">
        <f t="shared" si="7"/>
        <v>8045205.5371419331</v>
      </c>
      <c r="V64" s="33">
        <f t="shared" si="2"/>
        <v>0</v>
      </c>
      <c r="W64" s="34">
        <f t="shared" si="8"/>
        <v>0</v>
      </c>
      <c r="X64" s="33">
        <f t="shared" si="3"/>
        <v>333490</v>
      </c>
      <c r="Y64" s="34">
        <f t="shared" si="9"/>
        <v>36149.553950661597</v>
      </c>
      <c r="Z64" s="76">
        <f t="shared" si="4"/>
        <v>8081355.0910925949</v>
      </c>
      <c r="AA64" s="35">
        <f t="shared" si="10"/>
        <v>8081.3550910925951</v>
      </c>
      <c r="AB64" s="77">
        <f t="shared" si="11"/>
        <v>282847.42818824085</v>
      </c>
    </row>
    <row r="65" spans="1:28" ht="12.75" customHeight="1" x14ac:dyDescent="0.25">
      <c r="A65" s="28" t="s">
        <v>89</v>
      </c>
      <c r="B65" s="29">
        <v>4497310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1832090</v>
      </c>
      <c r="I65" s="30">
        <v>677990</v>
      </c>
      <c r="J65" s="30">
        <v>14330</v>
      </c>
      <c r="K65" s="30">
        <v>0</v>
      </c>
      <c r="L65" s="30">
        <v>0</v>
      </c>
      <c r="M65" s="30">
        <v>4040</v>
      </c>
      <c r="N65" s="29"/>
      <c r="O65" s="71">
        <v>565120.35851295828</v>
      </c>
      <c r="P65" s="78"/>
      <c r="Q65" s="71">
        <f t="shared" si="0"/>
        <v>5062430.3585129585</v>
      </c>
      <c r="R65" s="55">
        <f t="shared" si="5"/>
        <v>1832090</v>
      </c>
      <c r="S65" s="55">
        <f t="shared" si="6"/>
        <v>6894520.3585129585</v>
      </c>
      <c r="T65" s="74">
        <f t="shared" si="1"/>
        <v>127247.13307455792</v>
      </c>
      <c r="U65" s="75">
        <f t="shared" si="7"/>
        <v>6767273.2254384002</v>
      </c>
      <c r="V65" s="33">
        <f t="shared" si="2"/>
        <v>14330</v>
      </c>
      <c r="W65" s="34">
        <f t="shared" si="8"/>
        <v>7710.3414327371092</v>
      </c>
      <c r="X65" s="33">
        <f t="shared" si="3"/>
        <v>677990</v>
      </c>
      <c r="Y65" s="34">
        <f t="shared" si="9"/>
        <v>73492.56674265812</v>
      </c>
      <c r="Z65" s="76">
        <f t="shared" si="4"/>
        <v>6848476.133613795</v>
      </c>
      <c r="AA65" s="35">
        <f t="shared" si="10"/>
        <v>6848.4761336137954</v>
      </c>
      <c r="AB65" s="77">
        <f t="shared" si="11"/>
        <v>239696.66467648285</v>
      </c>
    </row>
    <row r="66" spans="1:28" ht="20.25" customHeight="1" x14ac:dyDescent="0.25">
      <c r="A66" s="28" t="s">
        <v>90</v>
      </c>
      <c r="B66" s="29">
        <v>13033680</v>
      </c>
      <c r="C66" s="30">
        <v>26014720</v>
      </c>
      <c r="D66" s="30">
        <v>0</v>
      </c>
      <c r="E66" s="30">
        <v>0</v>
      </c>
      <c r="F66" s="30">
        <v>0</v>
      </c>
      <c r="G66" s="30">
        <v>0</v>
      </c>
      <c r="H66" s="30">
        <v>1956590</v>
      </c>
      <c r="I66" s="30">
        <v>527430</v>
      </c>
      <c r="J66" s="30">
        <v>0</v>
      </c>
      <c r="K66" s="30">
        <v>0</v>
      </c>
      <c r="L66" s="30">
        <v>0</v>
      </c>
      <c r="M66" s="30">
        <v>0</v>
      </c>
      <c r="N66" s="29"/>
      <c r="O66" s="71">
        <v>469430.79898016551</v>
      </c>
      <c r="P66" s="78"/>
      <c r="Q66" s="71">
        <f t="shared" si="0"/>
        <v>39517830.798980169</v>
      </c>
      <c r="R66" s="55">
        <f t="shared" si="5"/>
        <v>1956590</v>
      </c>
      <c r="S66" s="55">
        <f t="shared" si="6"/>
        <v>41474420.798980169</v>
      </c>
      <c r="T66" s="74">
        <f t="shared" si="1"/>
        <v>765463.13132307841</v>
      </c>
      <c r="U66" s="75">
        <f t="shared" si="7"/>
        <v>40708957.667657092</v>
      </c>
      <c r="V66" s="33">
        <f t="shared" si="2"/>
        <v>0</v>
      </c>
      <c r="W66" s="34">
        <f t="shared" si="8"/>
        <v>0</v>
      </c>
      <c r="X66" s="33">
        <f t="shared" si="3"/>
        <v>527430</v>
      </c>
      <c r="Y66" s="34">
        <f t="shared" si="9"/>
        <v>57172.206783404145</v>
      </c>
      <c r="Z66" s="76">
        <f t="shared" si="4"/>
        <v>40766129.874440499</v>
      </c>
      <c r="AA66" s="35">
        <f t="shared" si="10"/>
        <v>40766.129874440499</v>
      </c>
      <c r="AB66" s="77">
        <f t="shared" si="11"/>
        <v>1426814.5456054176</v>
      </c>
    </row>
    <row r="67" spans="1:28" ht="15" customHeight="1" x14ac:dyDescent="0.25">
      <c r="A67" s="28" t="s">
        <v>91</v>
      </c>
      <c r="B67" s="29">
        <v>5145770</v>
      </c>
      <c r="C67" s="30">
        <v>0</v>
      </c>
      <c r="D67" s="30">
        <v>0</v>
      </c>
      <c r="E67" s="30">
        <v>1573260</v>
      </c>
      <c r="F67" s="30">
        <v>0</v>
      </c>
      <c r="G67" s="30">
        <v>0</v>
      </c>
      <c r="H67" s="30">
        <v>2249500</v>
      </c>
      <c r="I67" s="30">
        <v>222780</v>
      </c>
      <c r="J67" s="30">
        <v>125450</v>
      </c>
      <c r="K67" s="30">
        <v>0</v>
      </c>
      <c r="L67" s="30">
        <v>0</v>
      </c>
      <c r="M67" s="30">
        <v>6980</v>
      </c>
      <c r="N67" s="29"/>
      <c r="O67" s="71">
        <v>407494.07001407334</v>
      </c>
      <c r="P67" s="78"/>
      <c r="Q67" s="71">
        <f t="shared" si="0"/>
        <v>7126524.0700140735</v>
      </c>
      <c r="R67" s="55">
        <f t="shared" si="5"/>
        <v>2249500</v>
      </c>
      <c r="S67" s="55">
        <f t="shared" si="6"/>
        <v>9376024.0700140744</v>
      </c>
      <c r="T67" s="74">
        <f t="shared" si="1"/>
        <v>173046.43695397925</v>
      </c>
      <c r="U67" s="75">
        <f t="shared" si="7"/>
        <v>9202977.6330600958</v>
      </c>
      <c r="V67" s="33">
        <f t="shared" si="2"/>
        <v>125450</v>
      </c>
      <c r="W67" s="34">
        <f t="shared" si="8"/>
        <v>67499.116031882091</v>
      </c>
      <c r="X67" s="33">
        <f t="shared" si="3"/>
        <v>222780</v>
      </c>
      <c r="Y67" s="34">
        <f t="shared" si="9"/>
        <v>24148.842931207506</v>
      </c>
      <c r="Z67" s="76">
        <f t="shared" si="4"/>
        <v>9294625.5920231845</v>
      </c>
      <c r="AA67" s="35">
        <f t="shared" si="10"/>
        <v>9294.6255920231852</v>
      </c>
      <c r="AB67" s="77">
        <f t="shared" si="11"/>
        <v>325311.8957208115</v>
      </c>
    </row>
    <row r="68" spans="1:28" ht="15" customHeight="1" x14ac:dyDescent="0.25">
      <c r="A68" s="28" t="s">
        <v>92</v>
      </c>
      <c r="B68" s="29">
        <v>11087770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1849310</v>
      </c>
      <c r="I68" s="30">
        <v>210463</v>
      </c>
      <c r="J68" s="30">
        <v>519230</v>
      </c>
      <c r="K68" s="30">
        <v>0</v>
      </c>
      <c r="L68" s="30">
        <v>0</v>
      </c>
      <c r="M68" s="30">
        <v>0</v>
      </c>
      <c r="N68" s="29"/>
      <c r="O68" s="71">
        <v>1143359.1086120408</v>
      </c>
      <c r="P68" s="78"/>
      <c r="Q68" s="71">
        <f t="shared" ref="Q68:Q69" si="12">B68+C68+D68+E68+F68+O68</f>
        <v>12231129.10861204</v>
      </c>
      <c r="R68" s="55">
        <f t="shared" si="5"/>
        <v>1849310</v>
      </c>
      <c r="S68" s="55">
        <f t="shared" si="6"/>
        <v>14080439.10861204</v>
      </c>
      <c r="T68" s="74">
        <f t="shared" ref="T68" si="13">$R$74*S68/$S$70</f>
        <v>259872.39370313601</v>
      </c>
      <c r="U68" s="75">
        <f t="shared" si="7"/>
        <v>13820566.714908903</v>
      </c>
      <c r="V68" s="33">
        <f t="shared" ref="V68:V101" si="14">J68+K68</f>
        <v>519230</v>
      </c>
      <c r="W68" s="34">
        <f t="shared" si="8"/>
        <v>279374.77893371176</v>
      </c>
      <c r="X68" s="33">
        <f t="shared" ref="X68:X101" si="15">I68</f>
        <v>210463</v>
      </c>
      <c r="Y68" s="34">
        <f t="shared" si="9"/>
        <v>22813.708276464338</v>
      </c>
      <c r="Z68" s="76">
        <f t="shared" ref="Z68:Z69" si="16">U68+W68+Y68</f>
        <v>14122755.202119078</v>
      </c>
      <c r="AA68" s="35">
        <f t="shared" si="10"/>
        <v>14122.755202119079</v>
      </c>
      <c r="AB68" s="77">
        <f t="shared" si="11"/>
        <v>494296.43207416777</v>
      </c>
    </row>
    <row r="69" spans="1:28" ht="15" customHeight="1" x14ac:dyDescent="0.25">
      <c r="A69" s="28" t="s">
        <v>93</v>
      </c>
      <c r="B69" s="29">
        <v>5903360</v>
      </c>
      <c r="C69" s="30">
        <v>6592200</v>
      </c>
      <c r="D69" s="30">
        <v>337230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143480</v>
      </c>
      <c r="K69" s="30">
        <v>0</v>
      </c>
      <c r="L69" s="30">
        <v>0</v>
      </c>
      <c r="M69" s="30">
        <v>0</v>
      </c>
      <c r="N69" s="29"/>
      <c r="O69" s="71">
        <v>530510</v>
      </c>
      <c r="P69" s="78"/>
      <c r="Q69" s="71">
        <f t="shared" si="12"/>
        <v>13363300</v>
      </c>
      <c r="R69" s="55">
        <f t="shared" ref="R69" si="17">H69+G69+L69</f>
        <v>0</v>
      </c>
      <c r="S69" s="55">
        <f>Q69+R69</f>
        <v>13363300</v>
      </c>
      <c r="T69" s="74">
        <f>$R$74*S69/$S$70</f>
        <v>246636.68028996853</v>
      </c>
      <c r="U69" s="75">
        <f t="shared" ref="U69" si="18">S69-T69</f>
        <v>13116663.319710031</v>
      </c>
      <c r="V69" s="33">
        <f t="shared" si="14"/>
        <v>143480</v>
      </c>
      <c r="W69" s="34">
        <f t="shared" ref="W69" si="19">V69*$V$72/$V$70</f>
        <v>77200.26439421637</v>
      </c>
      <c r="X69" s="33">
        <f t="shared" si="15"/>
        <v>0</v>
      </c>
      <c r="Y69" s="34">
        <f t="shared" ref="Y69" si="20">X69*$X$72/$X$70</f>
        <v>0</v>
      </c>
      <c r="Z69" s="76">
        <f t="shared" si="16"/>
        <v>13193863.584104247</v>
      </c>
      <c r="AA69" s="35">
        <f t="shared" ref="AA69" si="21">Z69/1000</f>
        <v>13193.863584104247</v>
      </c>
      <c r="AB69" s="77">
        <f t="shared" ref="AB69" si="22">AA69*35</f>
        <v>461785.22544364864</v>
      </c>
    </row>
    <row r="70" spans="1:28" ht="34.5" customHeight="1" x14ac:dyDescent="0.2">
      <c r="A70" s="80" t="s">
        <v>94</v>
      </c>
      <c r="B70" s="81">
        <f>SUM(B4:B69)</f>
        <v>607656140</v>
      </c>
      <c r="C70" s="81">
        <f t="shared" ref="C70:M70" si="23">SUM(C4:C69)</f>
        <v>59079490</v>
      </c>
      <c r="D70" s="81">
        <f>SUM(D4:D69)</f>
        <v>9513270</v>
      </c>
      <c r="E70" s="81">
        <f>SUM(E4:E69)</f>
        <v>52986510</v>
      </c>
      <c r="F70" s="82">
        <f t="shared" si="23"/>
        <v>54084370</v>
      </c>
      <c r="G70" s="82">
        <f t="shared" si="23"/>
        <v>41209880</v>
      </c>
      <c r="H70" s="83">
        <f t="shared" si="23"/>
        <v>81389354</v>
      </c>
      <c r="I70" s="83">
        <f>SUM(I4:I69)</f>
        <v>10167373</v>
      </c>
      <c r="J70" s="83">
        <f t="shared" si="23"/>
        <v>11162933</v>
      </c>
      <c r="K70" s="83">
        <f t="shared" si="23"/>
        <v>956848</v>
      </c>
      <c r="L70" s="83">
        <f t="shared" si="23"/>
        <v>1181190</v>
      </c>
      <c r="M70" s="83">
        <f t="shared" si="23"/>
        <v>229030</v>
      </c>
      <c r="N70" s="43"/>
      <c r="O70" s="83">
        <f>SUM(O4:O69)</f>
        <v>40214419.99999997</v>
      </c>
      <c r="P70" s="84"/>
      <c r="Q70" s="85">
        <f t="shared" ref="Q70:V70" si="24">SUM(Q4:Q69)</f>
        <v>823534200.0000006</v>
      </c>
      <c r="R70" s="85">
        <f t="shared" si="24"/>
        <v>123780424</v>
      </c>
      <c r="S70" s="85">
        <f t="shared" si="24"/>
        <v>947314624.00000036</v>
      </c>
      <c r="T70" s="86">
        <f t="shared" si="24"/>
        <v>17483894.999999981</v>
      </c>
      <c r="U70" s="67">
        <f t="shared" si="24"/>
        <v>929830728.99999988</v>
      </c>
      <c r="V70" s="86">
        <f t="shared" si="24"/>
        <v>12119781</v>
      </c>
      <c r="W70" s="34">
        <f>SUM(W4:W69)</f>
        <v>6521120</v>
      </c>
      <c r="X70" s="33">
        <f>SUM(X4:X69)</f>
        <v>10167373</v>
      </c>
      <c r="Y70" s="34">
        <f t="shared" ref="Y70:AB70" si="25">SUM(Y4:Y69)</f>
        <v>1102120.0000000002</v>
      </c>
      <c r="Z70" s="87">
        <f t="shared" si="25"/>
        <v>937453968.99999976</v>
      </c>
      <c r="AA70" s="88">
        <f t="shared" si="25"/>
        <v>937453.96899999992</v>
      </c>
      <c r="AB70" s="89">
        <f t="shared" si="25"/>
        <v>32810888.915000007</v>
      </c>
    </row>
    <row r="71" spans="1:28" ht="116.25" x14ac:dyDescent="0.2">
      <c r="A71" s="90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2"/>
      <c r="P71" s="93"/>
      <c r="Q71" s="94"/>
      <c r="R71" s="55">
        <f>R70-R74</f>
        <v>106296529.00000001</v>
      </c>
      <c r="V71" s="2" t="s">
        <v>101</v>
      </c>
      <c r="W71" s="58" t="s">
        <v>101</v>
      </c>
      <c r="X71" s="2" t="s">
        <v>101</v>
      </c>
      <c r="AA71" s="96" t="s">
        <v>102</v>
      </c>
      <c r="AB71" s="97">
        <f>AA70*35</f>
        <v>32810888.914999999</v>
      </c>
    </row>
    <row r="72" spans="1:28" ht="27.75" customHeight="1" x14ac:dyDescent="0.2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98"/>
      <c r="P72" s="48"/>
      <c r="R72" s="55">
        <v>106456940</v>
      </c>
      <c r="V72" s="99">
        <v>6521120</v>
      </c>
      <c r="X72" s="100">
        <v>1102120.0000000002</v>
      </c>
    </row>
    <row r="73" spans="1:28" ht="27.75" customHeight="1" x14ac:dyDescent="0.2">
      <c r="A73" s="52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2"/>
      <c r="O73" s="101"/>
      <c r="P73" s="52"/>
      <c r="S73" s="55">
        <v>904850815</v>
      </c>
    </row>
    <row r="74" spans="1:28" ht="27.75" customHeight="1" x14ac:dyDescent="0.2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101"/>
      <c r="P74" s="52"/>
      <c r="Q74" s="94" t="s">
        <v>103</v>
      </c>
      <c r="R74" s="99">
        <v>17483894.999999989</v>
      </c>
    </row>
  </sheetData>
  <mergeCells count="3">
    <mergeCell ref="A1:O1"/>
    <mergeCell ref="B2:M2"/>
    <mergeCell ref="Q2:AB2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B8E8D-BCDE-4961-9F8B-B68600394FFE}">
  <sheetPr codeName="Sheet2"/>
  <dimension ref="A1:AB89"/>
  <sheetViews>
    <sheetView tabSelected="1" zoomScaleNormal="100" workbookViewId="0">
      <pane xSplit="1" ySplit="3" topLeftCell="B47" activePane="bottomRight" state="frozen"/>
      <selection activeCell="R4" sqref="R4"/>
      <selection pane="topRight" activeCell="R4" sqref="R4"/>
      <selection pane="bottomLeft" activeCell="R4" sqref="R4"/>
      <selection pane="bottomRight" activeCell="E10" sqref="E10:G10"/>
    </sheetView>
  </sheetViews>
  <sheetFormatPr defaultColWidth="6.85546875" defaultRowHeight="12.75" x14ac:dyDescent="0.2"/>
  <cols>
    <col min="1" max="1" width="28.5703125" style="2" customWidth="1"/>
    <col min="2" max="2" width="13.5703125" style="2" customWidth="1"/>
    <col min="3" max="3" width="11.7109375" style="2" customWidth="1"/>
    <col min="4" max="4" width="12" style="2" customWidth="1"/>
    <col min="5" max="7" width="11.42578125" style="2" customWidth="1"/>
    <col min="8" max="8" width="13.140625" style="2" customWidth="1"/>
    <col min="9" max="9" width="11.140625" style="54" customWidth="1"/>
    <col min="10" max="10" width="11.140625" style="2" bestFit="1" customWidth="1"/>
    <col min="11" max="11" width="9" style="2" customWidth="1"/>
    <col min="12" max="12" width="9.7109375" style="2" bestFit="1" customWidth="1"/>
    <col min="13" max="13" width="10" style="2" customWidth="1"/>
    <col min="14" max="14" width="1.7109375" style="2" customWidth="1"/>
    <col min="15" max="15" width="14.42578125" style="56" customWidth="1"/>
    <col min="16" max="16" width="3.140625" style="2" customWidth="1"/>
    <col min="17" max="18" width="22.140625" style="2" bestFit="1" customWidth="1"/>
    <col min="19" max="19" width="12.7109375" style="2" bestFit="1" customWidth="1"/>
    <col min="20" max="20" width="18.42578125" style="2" customWidth="1"/>
    <col min="21" max="21" width="13.85546875" style="58" customWidth="1"/>
    <col min="22" max="22" width="17.42578125" style="2" customWidth="1"/>
    <col min="23" max="23" width="17" style="58" customWidth="1"/>
    <col min="24" max="24" width="14.42578125" style="2" customWidth="1"/>
    <col min="25" max="25" width="12.42578125" style="58" customWidth="1"/>
    <col min="26" max="26" width="27" style="2" bestFit="1" customWidth="1"/>
    <col min="27" max="27" width="23.5703125" style="2" bestFit="1" customWidth="1"/>
    <col min="28" max="28" width="13.42578125" style="2" bestFit="1" customWidth="1"/>
    <col min="29" max="249" width="6.85546875" style="2"/>
    <col min="250" max="250" width="28.5703125" style="2" customWidth="1"/>
    <col min="251" max="251" width="13.5703125" style="2" customWidth="1"/>
    <col min="252" max="252" width="11.7109375" style="2" customWidth="1"/>
    <col min="253" max="253" width="12" style="2" customWidth="1"/>
    <col min="254" max="255" width="11.42578125" style="2" customWidth="1"/>
    <col min="256" max="256" width="13.140625" style="2" customWidth="1"/>
    <col min="257" max="257" width="11.140625" style="2" customWidth="1"/>
    <col min="258" max="258" width="10.7109375" style="2" customWidth="1"/>
    <col min="259" max="259" width="9" style="2" customWidth="1"/>
    <col min="260" max="260" width="9.140625" style="2" customWidth="1"/>
    <col min="261" max="261" width="10" style="2" customWidth="1"/>
    <col min="262" max="262" width="1.7109375" style="2" customWidth="1"/>
    <col min="263" max="263" width="12.42578125" style="2" customWidth="1"/>
    <col min="264" max="264" width="2" style="2" customWidth="1"/>
    <col min="265" max="265" width="13.85546875" style="2" customWidth="1"/>
    <col min="266" max="266" width="3.85546875" style="2" customWidth="1"/>
    <col min="267" max="267" width="12.42578125" style="2" customWidth="1"/>
    <col min="268" max="268" width="12.5703125" style="2" customWidth="1"/>
    <col min="269" max="269" width="16.7109375" style="2" customWidth="1"/>
    <col min="270" max="272" width="6.85546875" style="2"/>
    <col min="273" max="273" width="10.140625" style="2" bestFit="1" customWidth="1"/>
    <col min="274" max="505" width="6.85546875" style="2"/>
    <col min="506" max="506" width="28.5703125" style="2" customWidth="1"/>
    <col min="507" max="507" width="13.5703125" style="2" customWidth="1"/>
    <col min="508" max="508" width="11.7109375" style="2" customWidth="1"/>
    <col min="509" max="509" width="12" style="2" customWidth="1"/>
    <col min="510" max="511" width="11.42578125" style="2" customWidth="1"/>
    <col min="512" max="512" width="13.140625" style="2" customWidth="1"/>
    <col min="513" max="513" width="11.140625" style="2" customWidth="1"/>
    <col min="514" max="514" width="10.7109375" style="2" customWidth="1"/>
    <col min="515" max="515" width="9" style="2" customWidth="1"/>
    <col min="516" max="516" width="9.140625" style="2" customWidth="1"/>
    <col min="517" max="517" width="10" style="2" customWidth="1"/>
    <col min="518" max="518" width="1.7109375" style="2" customWidth="1"/>
    <col min="519" max="519" width="12.42578125" style="2" customWidth="1"/>
    <col min="520" max="520" width="2" style="2" customWidth="1"/>
    <col min="521" max="521" width="13.85546875" style="2" customWidth="1"/>
    <col min="522" max="522" width="3.85546875" style="2" customWidth="1"/>
    <col min="523" max="523" width="12.42578125" style="2" customWidth="1"/>
    <col min="524" max="524" width="12.5703125" style="2" customWidth="1"/>
    <col min="525" max="525" width="16.7109375" style="2" customWidth="1"/>
    <col min="526" max="528" width="6.85546875" style="2"/>
    <col min="529" max="529" width="10.140625" style="2" bestFit="1" customWidth="1"/>
    <col min="530" max="761" width="6.85546875" style="2"/>
    <col min="762" max="762" width="28.5703125" style="2" customWidth="1"/>
    <col min="763" max="763" width="13.5703125" style="2" customWidth="1"/>
    <col min="764" max="764" width="11.7109375" style="2" customWidth="1"/>
    <col min="765" max="765" width="12" style="2" customWidth="1"/>
    <col min="766" max="767" width="11.42578125" style="2" customWidth="1"/>
    <col min="768" max="768" width="13.140625" style="2" customWidth="1"/>
    <col min="769" max="769" width="11.140625" style="2" customWidth="1"/>
    <col min="770" max="770" width="10.7109375" style="2" customWidth="1"/>
    <col min="771" max="771" width="9" style="2" customWidth="1"/>
    <col min="772" max="772" width="9.140625" style="2" customWidth="1"/>
    <col min="773" max="773" width="10" style="2" customWidth="1"/>
    <col min="774" max="774" width="1.7109375" style="2" customWidth="1"/>
    <col min="775" max="775" width="12.42578125" style="2" customWidth="1"/>
    <col min="776" max="776" width="2" style="2" customWidth="1"/>
    <col min="777" max="777" width="13.85546875" style="2" customWidth="1"/>
    <col min="778" max="778" width="3.85546875" style="2" customWidth="1"/>
    <col min="779" max="779" width="12.42578125" style="2" customWidth="1"/>
    <col min="780" max="780" width="12.5703125" style="2" customWidth="1"/>
    <col min="781" max="781" width="16.7109375" style="2" customWidth="1"/>
    <col min="782" max="784" width="6.85546875" style="2"/>
    <col min="785" max="785" width="10.140625" style="2" bestFit="1" customWidth="1"/>
    <col min="786" max="1017" width="6.85546875" style="2"/>
    <col min="1018" max="1018" width="28.5703125" style="2" customWidth="1"/>
    <col min="1019" max="1019" width="13.5703125" style="2" customWidth="1"/>
    <col min="1020" max="1020" width="11.7109375" style="2" customWidth="1"/>
    <col min="1021" max="1021" width="12" style="2" customWidth="1"/>
    <col min="1022" max="1023" width="11.42578125" style="2" customWidth="1"/>
    <col min="1024" max="1024" width="13.140625" style="2" customWidth="1"/>
    <col min="1025" max="1025" width="11.140625" style="2" customWidth="1"/>
    <col min="1026" max="1026" width="10.7109375" style="2" customWidth="1"/>
    <col min="1027" max="1027" width="9" style="2" customWidth="1"/>
    <col min="1028" max="1028" width="9.140625" style="2" customWidth="1"/>
    <col min="1029" max="1029" width="10" style="2" customWidth="1"/>
    <col min="1030" max="1030" width="1.7109375" style="2" customWidth="1"/>
    <col min="1031" max="1031" width="12.42578125" style="2" customWidth="1"/>
    <col min="1032" max="1032" width="2" style="2" customWidth="1"/>
    <col min="1033" max="1033" width="13.85546875" style="2" customWidth="1"/>
    <col min="1034" max="1034" width="3.85546875" style="2" customWidth="1"/>
    <col min="1035" max="1035" width="12.42578125" style="2" customWidth="1"/>
    <col min="1036" max="1036" width="12.5703125" style="2" customWidth="1"/>
    <col min="1037" max="1037" width="16.7109375" style="2" customWidth="1"/>
    <col min="1038" max="1040" width="6.85546875" style="2"/>
    <col min="1041" max="1041" width="10.140625" style="2" bestFit="1" customWidth="1"/>
    <col min="1042" max="1273" width="6.85546875" style="2"/>
    <col min="1274" max="1274" width="28.5703125" style="2" customWidth="1"/>
    <col min="1275" max="1275" width="13.5703125" style="2" customWidth="1"/>
    <col min="1276" max="1276" width="11.7109375" style="2" customWidth="1"/>
    <col min="1277" max="1277" width="12" style="2" customWidth="1"/>
    <col min="1278" max="1279" width="11.42578125" style="2" customWidth="1"/>
    <col min="1280" max="1280" width="13.140625" style="2" customWidth="1"/>
    <col min="1281" max="1281" width="11.140625" style="2" customWidth="1"/>
    <col min="1282" max="1282" width="10.7109375" style="2" customWidth="1"/>
    <col min="1283" max="1283" width="9" style="2" customWidth="1"/>
    <col min="1284" max="1284" width="9.140625" style="2" customWidth="1"/>
    <col min="1285" max="1285" width="10" style="2" customWidth="1"/>
    <col min="1286" max="1286" width="1.7109375" style="2" customWidth="1"/>
    <col min="1287" max="1287" width="12.42578125" style="2" customWidth="1"/>
    <col min="1288" max="1288" width="2" style="2" customWidth="1"/>
    <col min="1289" max="1289" width="13.85546875" style="2" customWidth="1"/>
    <col min="1290" max="1290" width="3.85546875" style="2" customWidth="1"/>
    <col min="1291" max="1291" width="12.42578125" style="2" customWidth="1"/>
    <col min="1292" max="1292" width="12.5703125" style="2" customWidth="1"/>
    <col min="1293" max="1293" width="16.7109375" style="2" customWidth="1"/>
    <col min="1294" max="1296" width="6.85546875" style="2"/>
    <col min="1297" max="1297" width="10.140625" style="2" bestFit="1" customWidth="1"/>
    <col min="1298" max="1529" width="6.85546875" style="2"/>
    <col min="1530" max="1530" width="28.5703125" style="2" customWidth="1"/>
    <col min="1531" max="1531" width="13.5703125" style="2" customWidth="1"/>
    <col min="1532" max="1532" width="11.7109375" style="2" customWidth="1"/>
    <col min="1533" max="1533" width="12" style="2" customWidth="1"/>
    <col min="1534" max="1535" width="11.42578125" style="2" customWidth="1"/>
    <col min="1536" max="1536" width="13.140625" style="2" customWidth="1"/>
    <col min="1537" max="1537" width="11.140625" style="2" customWidth="1"/>
    <col min="1538" max="1538" width="10.7109375" style="2" customWidth="1"/>
    <col min="1539" max="1539" width="9" style="2" customWidth="1"/>
    <col min="1540" max="1540" width="9.140625" style="2" customWidth="1"/>
    <col min="1541" max="1541" width="10" style="2" customWidth="1"/>
    <col min="1542" max="1542" width="1.7109375" style="2" customWidth="1"/>
    <col min="1543" max="1543" width="12.42578125" style="2" customWidth="1"/>
    <col min="1544" max="1544" width="2" style="2" customWidth="1"/>
    <col min="1545" max="1545" width="13.85546875" style="2" customWidth="1"/>
    <col min="1546" max="1546" width="3.85546875" style="2" customWidth="1"/>
    <col min="1547" max="1547" width="12.42578125" style="2" customWidth="1"/>
    <col min="1548" max="1548" width="12.5703125" style="2" customWidth="1"/>
    <col min="1549" max="1549" width="16.7109375" style="2" customWidth="1"/>
    <col min="1550" max="1552" width="6.85546875" style="2"/>
    <col min="1553" max="1553" width="10.140625" style="2" bestFit="1" customWidth="1"/>
    <col min="1554" max="1785" width="6.85546875" style="2"/>
    <col min="1786" max="1786" width="28.5703125" style="2" customWidth="1"/>
    <col min="1787" max="1787" width="13.5703125" style="2" customWidth="1"/>
    <col min="1788" max="1788" width="11.7109375" style="2" customWidth="1"/>
    <col min="1789" max="1789" width="12" style="2" customWidth="1"/>
    <col min="1790" max="1791" width="11.42578125" style="2" customWidth="1"/>
    <col min="1792" max="1792" width="13.140625" style="2" customWidth="1"/>
    <col min="1793" max="1793" width="11.140625" style="2" customWidth="1"/>
    <col min="1794" max="1794" width="10.7109375" style="2" customWidth="1"/>
    <col min="1795" max="1795" width="9" style="2" customWidth="1"/>
    <col min="1796" max="1796" width="9.140625" style="2" customWidth="1"/>
    <col min="1797" max="1797" width="10" style="2" customWidth="1"/>
    <col min="1798" max="1798" width="1.7109375" style="2" customWidth="1"/>
    <col min="1799" max="1799" width="12.42578125" style="2" customWidth="1"/>
    <col min="1800" max="1800" width="2" style="2" customWidth="1"/>
    <col min="1801" max="1801" width="13.85546875" style="2" customWidth="1"/>
    <col min="1802" max="1802" width="3.85546875" style="2" customWidth="1"/>
    <col min="1803" max="1803" width="12.42578125" style="2" customWidth="1"/>
    <col min="1804" max="1804" width="12.5703125" style="2" customWidth="1"/>
    <col min="1805" max="1805" width="16.7109375" style="2" customWidth="1"/>
    <col min="1806" max="1808" width="6.85546875" style="2"/>
    <col min="1809" max="1809" width="10.140625" style="2" bestFit="1" customWidth="1"/>
    <col min="1810" max="2041" width="6.85546875" style="2"/>
    <col min="2042" max="2042" width="28.5703125" style="2" customWidth="1"/>
    <col min="2043" max="2043" width="13.5703125" style="2" customWidth="1"/>
    <col min="2044" max="2044" width="11.7109375" style="2" customWidth="1"/>
    <col min="2045" max="2045" width="12" style="2" customWidth="1"/>
    <col min="2046" max="2047" width="11.42578125" style="2" customWidth="1"/>
    <col min="2048" max="2048" width="13.140625" style="2" customWidth="1"/>
    <col min="2049" max="2049" width="11.140625" style="2" customWidth="1"/>
    <col min="2050" max="2050" width="10.7109375" style="2" customWidth="1"/>
    <col min="2051" max="2051" width="9" style="2" customWidth="1"/>
    <col min="2052" max="2052" width="9.140625" style="2" customWidth="1"/>
    <col min="2053" max="2053" width="10" style="2" customWidth="1"/>
    <col min="2054" max="2054" width="1.7109375" style="2" customWidth="1"/>
    <col min="2055" max="2055" width="12.42578125" style="2" customWidth="1"/>
    <col min="2056" max="2056" width="2" style="2" customWidth="1"/>
    <col min="2057" max="2057" width="13.85546875" style="2" customWidth="1"/>
    <col min="2058" max="2058" width="3.85546875" style="2" customWidth="1"/>
    <col min="2059" max="2059" width="12.42578125" style="2" customWidth="1"/>
    <col min="2060" max="2060" width="12.5703125" style="2" customWidth="1"/>
    <col min="2061" max="2061" width="16.7109375" style="2" customWidth="1"/>
    <col min="2062" max="2064" width="6.85546875" style="2"/>
    <col min="2065" max="2065" width="10.140625" style="2" bestFit="1" customWidth="1"/>
    <col min="2066" max="2297" width="6.85546875" style="2"/>
    <col min="2298" max="2298" width="28.5703125" style="2" customWidth="1"/>
    <col min="2299" max="2299" width="13.5703125" style="2" customWidth="1"/>
    <col min="2300" max="2300" width="11.7109375" style="2" customWidth="1"/>
    <col min="2301" max="2301" width="12" style="2" customWidth="1"/>
    <col min="2302" max="2303" width="11.42578125" style="2" customWidth="1"/>
    <col min="2304" max="2304" width="13.140625" style="2" customWidth="1"/>
    <col min="2305" max="2305" width="11.140625" style="2" customWidth="1"/>
    <col min="2306" max="2306" width="10.7109375" style="2" customWidth="1"/>
    <col min="2307" max="2307" width="9" style="2" customWidth="1"/>
    <col min="2308" max="2308" width="9.140625" style="2" customWidth="1"/>
    <col min="2309" max="2309" width="10" style="2" customWidth="1"/>
    <col min="2310" max="2310" width="1.7109375" style="2" customWidth="1"/>
    <col min="2311" max="2311" width="12.42578125" style="2" customWidth="1"/>
    <col min="2312" max="2312" width="2" style="2" customWidth="1"/>
    <col min="2313" max="2313" width="13.85546875" style="2" customWidth="1"/>
    <col min="2314" max="2314" width="3.85546875" style="2" customWidth="1"/>
    <col min="2315" max="2315" width="12.42578125" style="2" customWidth="1"/>
    <col min="2316" max="2316" width="12.5703125" style="2" customWidth="1"/>
    <col min="2317" max="2317" width="16.7109375" style="2" customWidth="1"/>
    <col min="2318" max="2320" width="6.85546875" style="2"/>
    <col min="2321" max="2321" width="10.140625" style="2" bestFit="1" customWidth="1"/>
    <col min="2322" max="2553" width="6.85546875" style="2"/>
    <col min="2554" max="2554" width="28.5703125" style="2" customWidth="1"/>
    <col min="2555" max="2555" width="13.5703125" style="2" customWidth="1"/>
    <col min="2556" max="2556" width="11.7109375" style="2" customWidth="1"/>
    <col min="2557" max="2557" width="12" style="2" customWidth="1"/>
    <col min="2558" max="2559" width="11.42578125" style="2" customWidth="1"/>
    <col min="2560" max="2560" width="13.140625" style="2" customWidth="1"/>
    <col min="2561" max="2561" width="11.140625" style="2" customWidth="1"/>
    <col min="2562" max="2562" width="10.7109375" style="2" customWidth="1"/>
    <col min="2563" max="2563" width="9" style="2" customWidth="1"/>
    <col min="2564" max="2564" width="9.140625" style="2" customWidth="1"/>
    <col min="2565" max="2565" width="10" style="2" customWidth="1"/>
    <col min="2566" max="2566" width="1.7109375" style="2" customWidth="1"/>
    <col min="2567" max="2567" width="12.42578125" style="2" customWidth="1"/>
    <col min="2568" max="2568" width="2" style="2" customWidth="1"/>
    <col min="2569" max="2569" width="13.85546875" style="2" customWidth="1"/>
    <col min="2570" max="2570" width="3.85546875" style="2" customWidth="1"/>
    <col min="2571" max="2571" width="12.42578125" style="2" customWidth="1"/>
    <col min="2572" max="2572" width="12.5703125" style="2" customWidth="1"/>
    <col min="2573" max="2573" width="16.7109375" style="2" customWidth="1"/>
    <col min="2574" max="2576" width="6.85546875" style="2"/>
    <col min="2577" max="2577" width="10.140625" style="2" bestFit="1" customWidth="1"/>
    <col min="2578" max="2809" width="6.85546875" style="2"/>
    <col min="2810" max="2810" width="28.5703125" style="2" customWidth="1"/>
    <col min="2811" max="2811" width="13.5703125" style="2" customWidth="1"/>
    <col min="2812" max="2812" width="11.7109375" style="2" customWidth="1"/>
    <col min="2813" max="2813" width="12" style="2" customWidth="1"/>
    <col min="2814" max="2815" width="11.42578125" style="2" customWidth="1"/>
    <col min="2816" max="2816" width="13.140625" style="2" customWidth="1"/>
    <col min="2817" max="2817" width="11.140625" style="2" customWidth="1"/>
    <col min="2818" max="2818" width="10.7109375" style="2" customWidth="1"/>
    <col min="2819" max="2819" width="9" style="2" customWidth="1"/>
    <col min="2820" max="2820" width="9.140625" style="2" customWidth="1"/>
    <col min="2821" max="2821" width="10" style="2" customWidth="1"/>
    <col min="2822" max="2822" width="1.7109375" style="2" customWidth="1"/>
    <col min="2823" max="2823" width="12.42578125" style="2" customWidth="1"/>
    <col min="2824" max="2824" width="2" style="2" customWidth="1"/>
    <col min="2825" max="2825" width="13.85546875" style="2" customWidth="1"/>
    <col min="2826" max="2826" width="3.85546875" style="2" customWidth="1"/>
    <col min="2827" max="2827" width="12.42578125" style="2" customWidth="1"/>
    <col min="2828" max="2828" width="12.5703125" style="2" customWidth="1"/>
    <col min="2829" max="2829" width="16.7109375" style="2" customWidth="1"/>
    <col min="2830" max="2832" width="6.85546875" style="2"/>
    <col min="2833" max="2833" width="10.140625" style="2" bestFit="1" customWidth="1"/>
    <col min="2834" max="3065" width="6.85546875" style="2"/>
    <col min="3066" max="3066" width="28.5703125" style="2" customWidth="1"/>
    <col min="3067" max="3067" width="13.5703125" style="2" customWidth="1"/>
    <col min="3068" max="3068" width="11.7109375" style="2" customWidth="1"/>
    <col min="3069" max="3069" width="12" style="2" customWidth="1"/>
    <col min="3070" max="3071" width="11.42578125" style="2" customWidth="1"/>
    <col min="3072" max="3072" width="13.140625" style="2" customWidth="1"/>
    <col min="3073" max="3073" width="11.140625" style="2" customWidth="1"/>
    <col min="3074" max="3074" width="10.7109375" style="2" customWidth="1"/>
    <col min="3075" max="3075" width="9" style="2" customWidth="1"/>
    <col min="3076" max="3076" width="9.140625" style="2" customWidth="1"/>
    <col min="3077" max="3077" width="10" style="2" customWidth="1"/>
    <col min="3078" max="3078" width="1.7109375" style="2" customWidth="1"/>
    <col min="3079" max="3079" width="12.42578125" style="2" customWidth="1"/>
    <col min="3080" max="3080" width="2" style="2" customWidth="1"/>
    <col min="3081" max="3081" width="13.85546875" style="2" customWidth="1"/>
    <col min="3082" max="3082" width="3.85546875" style="2" customWidth="1"/>
    <col min="3083" max="3083" width="12.42578125" style="2" customWidth="1"/>
    <col min="3084" max="3084" width="12.5703125" style="2" customWidth="1"/>
    <col min="3085" max="3085" width="16.7109375" style="2" customWidth="1"/>
    <col min="3086" max="3088" width="6.85546875" style="2"/>
    <col min="3089" max="3089" width="10.140625" style="2" bestFit="1" customWidth="1"/>
    <col min="3090" max="3321" width="6.85546875" style="2"/>
    <col min="3322" max="3322" width="28.5703125" style="2" customWidth="1"/>
    <col min="3323" max="3323" width="13.5703125" style="2" customWidth="1"/>
    <col min="3324" max="3324" width="11.7109375" style="2" customWidth="1"/>
    <col min="3325" max="3325" width="12" style="2" customWidth="1"/>
    <col min="3326" max="3327" width="11.42578125" style="2" customWidth="1"/>
    <col min="3328" max="3328" width="13.140625" style="2" customWidth="1"/>
    <col min="3329" max="3329" width="11.140625" style="2" customWidth="1"/>
    <col min="3330" max="3330" width="10.7109375" style="2" customWidth="1"/>
    <col min="3331" max="3331" width="9" style="2" customWidth="1"/>
    <col min="3332" max="3332" width="9.140625" style="2" customWidth="1"/>
    <col min="3333" max="3333" width="10" style="2" customWidth="1"/>
    <col min="3334" max="3334" width="1.7109375" style="2" customWidth="1"/>
    <col min="3335" max="3335" width="12.42578125" style="2" customWidth="1"/>
    <col min="3336" max="3336" width="2" style="2" customWidth="1"/>
    <col min="3337" max="3337" width="13.85546875" style="2" customWidth="1"/>
    <col min="3338" max="3338" width="3.85546875" style="2" customWidth="1"/>
    <col min="3339" max="3339" width="12.42578125" style="2" customWidth="1"/>
    <col min="3340" max="3340" width="12.5703125" style="2" customWidth="1"/>
    <col min="3341" max="3341" width="16.7109375" style="2" customWidth="1"/>
    <col min="3342" max="3344" width="6.85546875" style="2"/>
    <col min="3345" max="3345" width="10.140625" style="2" bestFit="1" customWidth="1"/>
    <col min="3346" max="3577" width="6.85546875" style="2"/>
    <col min="3578" max="3578" width="28.5703125" style="2" customWidth="1"/>
    <col min="3579" max="3579" width="13.5703125" style="2" customWidth="1"/>
    <col min="3580" max="3580" width="11.7109375" style="2" customWidth="1"/>
    <col min="3581" max="3581" width="12" style="2" customWidth="1"/>
    <col min="3582" max="3583" width="11.42578125" style="2" customWidth="1"/>
    <col min="3584" max="3584" width="13.140625" style="2" customWidth="1"/>
    <col min="3585" max="3585" width="11.140625" style="2" customWidth="1"/>
    <col min="3586" max="3586" width="10.7109375" style="2" customWidth="1"/>
    <col min="3587" max="3587" width="9" style="2" customWidth="1"/>
    <col min="3588" max="3588" width="9.140625" style="2" customWidth="1"/>
    <col min="3589" max="3589" width="10" style="2" customWidth="1"/>
    <col min="3590" max="3590" width="1.7109375" style="2" customWidth="1"/>
    <col min="3591" max="3591" width="12.42578125" style="2" customWidth="1"/>
    <col min="3592" max="3592" width="2" style="2" customWidth="1"/>
    <col min="3593" max="3593" width="13.85546875" style="2" customWidth="1"/>
    <col min="3594" max="3594" width="3.85546875" style="2" customWidth="1"/>
    <col min="3595" max="3595" width="12.42578125" style="2" customWidth="1"/>
    <col min="3596" max="3596" width="12.5703125" style="2" customWidth="1"/>
    <col min="3597" max="3597" width="16.7109375" style="2" customWidth="1"/>
    <col min="3598" max="3600" width="6.85546875" style="2"/>
    <col min="3601" max="3601" width="10.140625" style="2" bestFit="1" customWidth="1"/>
    <col min="3602" max="3833" width="6.85546875" style="2"/>
    <col min="3834" max="3834" width="28.5703125" style="2" customWidth="1"/>
    <col min="3835" max="3835" width="13.5703125" style="2" customWidth="1"/>
    <col min="3836" max="3836" width="11.7109375" style="2" customWidth="1"/>
    <col min="3837" max="3837" width="12" style="2" customWidth="1"/>
    <col min="3838" max="3839" width="11.42578125" style="2" customWidth="1"/>
    <col min="3840" max="3840" width="13.140625" style="2" customWidth="1"/>
    <col min="3841" max="3841" width="11.140625" style="2" customWidth="1"/>
    <col min="3842" max="3842" width="10.7109375" style="2" customWidth="1"/>
    <col min="3843" max="3843" width="9" style="2" customWidth="1"/>
    <col min="3844" max="3844" width="9.140625" style="2" customWidth="1"/>
    <col min="3845" max="3845" width="10" style="2" customWidth="1"/>
    <col min="3846" max="3846" width="1.7109375" style="2" customWidth="1"/>
    <col min="3847" max="3847" width="12.42578125" style="2" customWidth="1"/>
    <col min="3848" max="3848" width="2" style="2" customWidth="1"/>
    <col min="3849" max="3849" width="13.85546875" style="2" customWidth="1"/>
    <col min="3850" max="3850" width="3.85546875" style="2" customWidth="1"/>
    <col min="3851" max="3851" width="12.42578125" style="2" customWidth="1"/>
    <col min="3852" max="3852" width="12.5703125" style="2" customWidth="1"/>
    <col min="3853" max="3853" width="16.7109375" style="2" customWidth="1"/>
    <col min="3854" max="3856" width="6.85546875" style="2"/>
    <col min="3857" max="3857" width="10.140625" style="2" bestFit="1" customWidth="1"/>
    <col min="3858" max="4089" width="6.85546875" style="2"/>
    <col min="4090" max="4090" width="28.5703125" style="2" customWidth="1"/>
    <col min="4091" max="4091" width="13.5703125" style="2" customWidth="1"/>
    <col min="4092" max="4092" width="11.7109375" style="2" customWidth="1"/>
    <col min="4093" max="4093" width="12" style="2" customWidth="1"/>
    <col min="4094" max="4095" width="11.42578125" style="2" customWidth="1"/>
    <col min="4096" max="4096" width="13.140625" style="2" customWidth="1"/>
    <col min="4097" max="4097" width="11.140625" style="2" customWidth="1"/>
    <col min="4098" max="4098" width="10.7109375" style="2" customWidth="1"/>
    <col min="4099" max="4099" width="9" style="2" customWidth="1"/>
    <col min="4100" max="4100" width="9.140625" style="2" customWidth="1"/>
    <col min="4101" max="4101" width="10" style="2" customWidth="1"/>
    <col min="4102" max="4102" width="1.7109375" style="2" customWidth="1"/>
    <col min="4103" max="4103" width="12.42578125" style="2" customWidth="1"/>
    <col min="4104" max="4104" width="2" style="2" customWidth="1"/>
    <col min="4105" max="4105" width="13.85546875" style="2" customWidth="1"/>
    <col min="4106" max="4106" width="3.85546875" style="2" customWidth="1"/>
    <col min="4107" max="4107" width="12.42578125" style="2" customWidth="1"/>
    <col min="4108" max="4108" width="12.5703125" style="2" customWidth="1"/>
    <col min="4109" max="4109" width="16.7109375" style="2" customWidth="1"/>
    <col min="4110" max="4112" width="6.85546875" style="2"/>
    <col min="4113" max="4113" width="10.140625" style="2" bestFit="1" customWidth="1"/>
    <col min="4114" max="4345" width="6.85546875" style="2"/>
    <col min="4346" max="4346" width="28.5703125" style="2" customWidth="1"/>
    <col min="4347" max="4347" width="13.5703125" style="2" customWidth="1"/>
    <col min="4348" max="4348" width="11.7109375" style="2" customWidth="1"/>
    <col min="4349" max="4349" width="12" style="2" customWidth="1"/>
    <col min="4350" max="4351" width="11.42578125" style="2" customWidth="1"/>
    <col min="4352" max="4352" width="13.140625" style="2" customWidth="1"/>
    <col min="4353" max="4353" width="11.140625" style="2" customWidth="1"/>
    <col min="4354" max="4354" width="10.7109375" style="2" customWidth="1"/>
    <col min="4355" max="4355" width="9" style="2" customWidth="1"/>
    <col min="4356" max="4356" width="9.140625" style="2" customWidth="1"/>
    <col min="4357" max="4357" width="10" style="2" customWidth="1"/>
    <col min="4358" max="4358" width="1.7109375" style="2" customWidth="1"/>
    <col min="4359" max="4359" width="12.42578125" style="2" customWidth="1"/>
    <col min="4360" max="4360" width="2" style="2" customWidth="1"/>
    <col min="4361" max="4361" width="13.85546875" style="2" customWidth="1"/>
    <col min="4362" max="4362" width="3.85546875" style="2" customWidth="1"/>
    <col min="4363" max="4363" width="12.42578125" style="2" customWidth="1"/>
    <col min="4364" max="4364" width="12.5703125" style="2" customWidth="1"/>
    <col min="4365" max="4365" width="16.7109375" style="2" customWidth="1"/>
    <col min="4366" max="4368" width="6.85546875" style="2"/>
    <col min="4369" max="4369" width="10.140625" style="2" bestFit="1" customWidth="1"/>
    <col min="4370" max="4601" width="6.85546875" style="2"/>
    <col min="4602" max="4602" width="28.5703125" style="2" customWidth="1"/>
    <col min="4603" max="4603" width="13.5703125" style="2" customWidth="1"/>
    <col min="4604" max="4604" width="11.7109375" style="2" customWidth="1"/>
    <col min="4605" max="4605" width="12" style="2" customWidth="1"/>
    <col min="4606" max="4607" width="11.42578125" style="2" customWidth="1"/>
    <col min="4608" max="4608" width="13.140625" style="2" customWidth="1"/>
    <col min="4609" max="4609" width="11.140625" style="2" customWidth="1"/>
    <col min="4610" max="4610" width="10.7109375" style="2" customWidth="1"/>
    <col min="4611" max="4611" width="9" style="2" customWidth="1"/>
    <col min="4612" max="4612" width="9.140625" style="2" customWidth="1"/>
    <col min="4613" max="4613" width="10" style="2" customWidth="1"/>
    <col min="4614" max="4614" width="1.7109375" style="2" customWidth="1"/>
    <col min="4615" max="4615" width="12.42578125" style="2" customWidth="1"/>
    <col min="4616" max="4616" width="2" style="2" customWidth="1"/>
    <col min="4617" max="4617" width="13.85546875" style="2" customWidth="1"/>
    <col min="4618" max="4618" width="3.85546875" style="2" customWidth="1"/>
    <col min="4619" max="4619" width="12.42578125" style="2" customWidth="1"/>
    <col min="4620" max="4620" width="12.5703125" style="2" customWidth="1"/>
    <col min="4621" max="4621" width="16.7109375" style="2" customWidth="1"/>
    <col min="4622" max="4624" width="6.85546875" style="2"/>
    <col min="4625" max="4625" width="10.140625" style="2" bestFit="1" customWidth="1"/>
    <col min="4626" max="4857" width="6.85546875" style="2"/>
    <col min="4858" max="4858" width="28.5703125" style="2" customWidth="1"/>
    <col min="4859" max="4859" width="13.5703125" style="2" customWidth="1"/>
    <col min="4860" max="4860" width="11.7109375" style="2" customWidth="1"/>
    <col min="4861" max="4861" width="12" style="2" customWidth="1"/>
    <col min="4862" max="4863" width="11.42578125" style="2" customWidth="1"/>
    <col min="4864" max="4864" width="13.140625" style="2" customWidth="1"/>
    <col min="4865" max="4865" width="11.140625" style="2" customWidth="1"/>
    <col min="4866" max="4866" width="10.7109375" style="2" customWidth="1"/>
    <col min="4867" max="4867" width="9" style="2" customWidth="1"/>
    <col min="4868" max="4868" width="9.140625" style="2" customWidth="1"/>
    <col min="4869" max="4869" width="10" style="2" customWidth="1"/>
    <col min="4870" max="4870" width="1.7109375" style="2" customWidth="1"/>
    <col min="4871" max="4871" width="12.42578125" style="2" customWidth="1"/>
    <col min="4872" max="4872" width="2" style="2" customWidth="1"/>
    <col min="4873" max="4873" width="13.85546875" style="2" customWidth="1"/>
    <col min="4874" max="4874" width="3.85546875" style="2" customWidth="1"/>
    <col min="4875" max="4875" width="12.42578125" style="2" customWidth="1"/>
    <col min="4876" max="4876" width="12.5703125" style="2" customWidth="1"/>
    <col min="4877" max="4877" width="16.7109375" style="2" customWidth="1"/>
    <col min="4878" max="4880" width="6.85546875" style="2"/>
    <col min="4881" max="4881" width="10.140625" style="2" bestFit="1" customWidth="1"/>
    <col min="4882" max="5113" width="6.85546875" style="2"/>
    <col min="5114" max="5114" width="28.5703125" style="2" customWidth="1"/>
    <col min="5115" max="5115" width="13.5703125" style="2" customWidth="1"/>
    <col min="5116" max="5116" width="11.7109375" style="2" customWidth="1"/>
    <col min="5117" max="5117" width="12" style="2" customWidth="1"/>
    <col min="5118" max="5119" width="11.42578125" style="2" customWidth="1"/>
    <col min="5120" max="5120" width="13.140625" style="2" customWidth="1"/>
    <col min="5121" max="5121" width="11.140625" style="2" customWidth="1"/>
    <col min="5122" max="5122" width="10.7109375" style="2" customWidth="1"/>
    <col min="5123" max="5123" width="9" style="2" customWidth="1"/>
    <col min="5124" max="5124" width="9.140625" style="2" customWidth="1"/>
    <col min="5125" max="5125" width="10" style="2" customWidth="1"/>
    <col min="5126" max="5126" width="1.7109375" style="2" customWidth="1"/>
    <col min="5127" max="5127" width="12.42578125" style="2" customWidth="1"/>
    <col min="5128" max="5128" width="2" style="2" customWidth="1"/>
    <col min="5129" max="5129" width="13.85546875" style="2" customWidth="1"/>
    <col min="5130" max="5130" width="3.85546875" style="2" customWidth="1"/>
    <col min="5131" max="5131" width="12.42578125" style="2" customWidth="1"/>
    <col min="5132" max="5132" width="12.5703125" style="2" customWidth="1"/>
    <col min="5133" max="5133" width="16.7109375" style="2" customWidth="1"/>
    <col min="5134" max="5136" width="6.85546875" style="2"/>
    <col min="5137" max="5137" width="10.140625" style="2" bestFit="1" customWidth="1"/>
    <col min="5138" max="5369" width="6.85546875" style="2"/>
    <col min="5370" max="5370" width="28.5703125" style="2" customWidth="1"/>
    <col min="5371" max="5371" width="13.5703125" style="2" customWidth="1"/>
    <col min="5372" max="5372" width="11.7109375" style="2" customWidth="1"/>
    <col min="5373" max="5373" width="12" style="2" customWidth="1"/>
    <col min="5374" max="5375" width="11.42578125" style="2" customWidth="1"/>
    <col min="5376" max="5376" width="13.140625" style="2" customWidth="1"/>
    <col min="5377" max="5377" width="11.140625" style="2" customWidth="1"/>
    <col min="5378" max="5378" width="10.7109375" style="2" customWidth="1"/>
    <col min="5379" max="5379" width="9" style="2" customWidth="1"/>
    <col min="5380" max="5380" width="9.140625" style="2" customWidth="1"/>
    <col min="5381" max="5381" width="10" style="2" customWidth="1"/>
    <col min="5382" max="5382" width="1.7109375" style="2" customWidth="1"/>
    <col min="5383" max="5383" width="12.42578125" style="2" customWidth="1"/>
    <col min="5384" max="5384" width="2" style="2" customWidth="1"/>
    <col min="5385" max="5385" width="13.85546875" style="2" customWidth="1"/>
    <col min="5386" max="5386" width="3.85546875" style="2" customWidth="1"/>
    <col min="5387" max="5387" width="12.42578125" style="2" customWidth="1"/>
    <col min="5388" max="5388" width="12.5703125" style="2" customWidth="1"/>
    <col min="5389" max="5389" width="16.7109375" style="2" customWidth="1"/>
    <col min="5390" max="5392" width="6.85546875" style="2"/>
    <col min="5393" max="5393" width="10.140625" style="2" bestFit="1" customWidth="1"/>
    <col min="5394" max="5625" width="6.85546875" style="2"/>
    <col min="5626" max="5626" width="28.5703125" style="2" customWidth="1"/>
    <col min="5627" max="5627" width="13.5703125" style="2" customWidth="1"/>
    <col min="5628" max="5628" width="11.7109375" style="2" customWidth="1"/>
    <col min="5629" max="5629" width="12" style="2" customWidth="1"/>
    <col min="5630" max="5631" width="11.42578125" style="2" customWidth="1"/>
    <col min="5632" max="5632" width="13.140625" style="2" customWidth="1"/>
    <col min="5633" max="5633" width="11.140625" style="2" customWidth="1"/>
    <col min="5634" max="5634" width="10.7109375" style="2" customWidth="1"/>
    <col min="5635" max="5635" width="9" style="2" customWidth="1"/>
    <col min="5636" max="5636" width="9.140625" style="2" customWidth="1"/>
    <col min="5637" max="5637" width="10" style="2" customWidth="1"/>
    <col min="5638" max="5638" width="1.7109375" style="2" customWidth="1"/>
    <col min="5639" max="5639" width="12.42578125" style="2" customWidth="1"/>
    <col min="5640" max="5640" width="2" style="2" customWidth="1"/>
    <col min="5641" max="5641" width="13.85546875" style="2" customWidth="1"/>
    <col min="5642" max="5642" width="3.85546875" style="2" customWidth="1"/>
    <col min="5643" max="5643" width="12.42578125" style="2" customWidth="1"/>
    <col min="5644" max="5644" width="12.5703125" style="2" customWidth="1"/>
    <col min="5645" max="5645" width="16.7109375" style="2" customWidth="1"/>
    <col min="5646" max="5648" width="6.85546875" style="2"/>
    <col min="5649" max="5649" width="10.140625" style="2" bestFit="1" customWidth="1"/>
    <col min="5650" max="5881" width="6.85546875" style="2"/>
    <col min="5882" max="5882" width="28.5703125" style="2" customWidth="1"/>
    <col min="5883" max="5883" width="13.5703125" style="2" customWidth="1"/>
    <col min="5884" max="5884" width="11.7109375" style="2" customWidth="1"/>
    <col min="5885" max="5885" width="12" style="2" customWidth="1"/>
    <col min="5886" max="5887" width="11.42578125" style="2" customWidth="1"/>
    <col min="5888" max="5888" width="13.140625" style="2" customWidth="1"/>
    <col min="5889" max="5889" width="11.140625" style="2" customWidth="1"/>
    <col min="5890" max="5890" width="10.7109375" style="2" customWidth="1"/>
    <col min="5891" max="5891" width="9" style="2" customWidth="1"/>
    <col min="5892" max="5892" width="9.140625" style="2" customWidth="1"/>
    <col min="5893" max="5893" width="10" style="2" customWidth="1"/>
    <col min="5894" max="5894" width="1.7109375" style="2" customWidth="1"/>
    <col min="5895" max="5895" width="12.42578125" style="2" customWidth="1"/>
    <col min="5896" max="5896" width="2" style="2" customWidth="1"/>
    <col min="5897" max="5897" width="13.85546875" style="2" customWidth="1"/>
    <col min="5898" max="5898" width="3.85546875" style="2" customWidth="1"/>
    <col min="5899" max="5899" width="12.42578125" style="2" customWidth="1"/>
    <col min="5900" max="5900" width="12.5703125" style="2" customWidth="1"/>
    <col min="5901" max="5901" width="16.7109375" style="2" customWidth="1"/>
    <col min="5902" max="5904" width="6.85546875" style="2"/>
    <col min="5905" max="5905" width="10.140625" style="2" bestFit="1" customWidth="1"/>
    <col min="5906" max="6137" width="6.85546875" style="2"/>
    <col min="6138" max="6138" width="28.5703125" style="2" customWidth="1"/>
    <col min="6139" max="6139" width="13.5703125" style="2" customWidth="1"/>
    <col min="6140" max="6140" width="11.7109375" style="2" customWidth="1"/>
    <col min="6141" max="6141" width="12" style="2" customWidth="1"/>
    <col min="6142" max="6143" width="11.42578125" style="2" customWidth="1"/>
    <col min="6144" max="6144" width="13.140625" style="2" customWidth="1"/>
    <col min="6145" max="6145" width="11.140625" style="2" customWidth="1"/>
    <col min="6146" max="6146" width="10.7109375" style="2" customWidth="1"/>
    <col min="6147" max="6147" width="9" style="2" customWidth="1"/>
    <col min="6148" max="6148" width="9.140625" style="2" customWidth="1"/>
    <col min="6149" max="6149" width="10" style="2" customWidth="1"/>
    <col min="6150" max="6150" width="1.7109375" style="2" customWidth="1"/>
    <col min="6151" max="6151" width="12.42578125" style="2" customWidth="1"/>
    <col min="6152" max="6152" width="2" style="2" customWidth="1"/>
    <col min="6153" max="6153" width="13.85546875" style="2" customWidth="1"/>
    <col min="6154" max="6154" width="3.85546875" style="2" customWidth="1"/>
    <col min="6155" max="6155" width="12.42578125" style="2" customWidth="1"/>
    <col min="6156" max="6156" width="12.5703125" style="2" customWidth="1"/>
    <col min="6157" max="6157" width="16.7109375" style="2" customWidth="1"/>
    <col min="6158" max="6160" width="6.85546875" style="2"/>
    <col min="6161" max="6161" width="10.140625" style="2" bestFit="1" customWidth="1"/>
    <col min="6162" max="6393" width="6.85546875" style="2"/>
    <col min="6394" max="6394" width="28.5703125" style="2" customWidth="1"/>
    <col min="6395" max="6395" width="13.5703125" style="2" customWidth="1"/>
    <col min="6396" max="6396" width="11.7109375" style="2" customWidth="1"/>
    <col min="6397" max="6397" width="12" style="2" customWidth="1"/>
    <col min="6398" max="6399" width="11.42578125" style="2" customWidth="1"/>
    <col min="6400" max="6400" width="13.140625" style="2" customWidth="1"/>
    <col min="6401" max="6401" width="11.140625" style="2" customWidth="1"/>
    <col min="6402" max="6402" width="10.7109375" style="2" customWidth="1"/>
    <col min="6403" max="6403" width="9" style="2" customWidth="1"/>
    <col min="6404" max="6404" width="9.140625" style="2" customWidth="1"/>
    <col min="6405" max="6405" width="10" style="2" customWidth="1"/>
    <col min="6406" max="6406" width="1.7109375" style="2" customWidth="1"/>
    <col min="6407" max="6407" width="12.42578125" style="2" customWidth="1"/>
    <col min="6408" max="6408" width="2" style="2" customWidth="1"/>
    <col min="6409" max="6409" width="13.85546875" style="2" customWidth="1"/>
    <col min="6410" max="6410" width="3.85546875" style="2" customWidth="1"/>
    <col min="6411" max="6411" width="12.42578125" style="2" customWidth="1"/>
    <col min="6412" max="6412" width="12.5703125" style="2" customWidth="1"/>
    <col min="6413" max="6413" width="16.7109375" style="2" customWidth="1"/>
    <col min="6414" max="6416" width="6.85546875" style="2"/>
    <col min="6417" max="6417" width="10.140625" style="2" bestFit="1" customWidth="1"/>
    <col min="6418" max="6649" width="6.85546875" style="2"/>
    <col min="6650" max="6650" width="28.5703125" style="2" customWidth="1"/>
    <col min="6651" max="6651" width="13.5703125" style="2" customWidth="1"/>
    <col min="6652" max="6652" width="11.7109375" style="2" customWidth="1"/>
    <col min="6653" max="6653" width="12" style="2" customWidth="1"/>
    <col min="6654" max="6655" width="11.42578125" style="2" customWidth="1"/>
    <col min="6656" max="6656" width="13.140625" style="2" customWidth="1"/>
    <col min="6657" max="6657" width="11.140625" style="2" customWidth="1"/>
    <col min="6658" max="6658" width="10.7109375" style="2" customWidth="1"/>
    <col min="6659" max="6659" width="9" style="2" customWidth="1"/>
    <col min="6660" max="6660" width="9.140625" style="2" customWidth="1"/>
    <col min="6661" max="6661" width="10" style="2" customWidth="1"/>
    <col min="6662" max="6662" width="1.7109375" style="2" customWidth="1"/>
    <col min="6663" max="6663" width="12.42578125" style="2" customWidth="1"/>
    <col min="6664" max="6664" width="2" style="2" customWidth="1"/>
    <col min="6665" max="6665" width="13.85546875" style="2" customWidth="1"/>
    <col min="6666" max="6666" width="3.85546875" style="2" customWidth="1"/>
    <col min="6667" max="6667" width="12.42578125" style="2" customWidth="1"/>
    <col min="6668" max="6668" width="12.5703125" style="2" customWidth="1"/>
    <col min="6669" max="6669" width="16.7109375" style="2" customWidth="1"/>
    <col min="6670" max="6672" width="6.85546875" style="2"/>
    <col min="6673" max="6673" width="10.140625" style="2" bestFit="1" customWidth="1"/>
    <col min="6674" max="6905" width="6.85546875" style="2"/>
    <col min="6906" max="6906" width="28.5703125" style="2" customWidth="1"/>
    <col min="6907" max="6907" width="13.5703125" style="2" customWidth="1"/>
    <col min="6908" max="6908" width="11.7109375" style="2" customWidth="1"/>
    <col min="6909" max="6909" width="12" style="2" customWidth="1"/>
    <col min="6910" max="6911" width="11.42578125" style="2" customWidth="1"/>
    <col min="6912" max="6912" width="13.140625" style="2" customWidth="1"/>
    <col min="6913" max="6913" width="11.140625" style="2" customWidth="1"/>
    <col min="6914" max="6914" width="10.7109375" style="2" customWidth="1"/>
    <col min="6915" max="6915" width="9" style="2" customWidth="1"/>
    <col min="6916" max="6916" width="9.140625" style="2" customWidth="1"/>
    <col min="6917" max="6917" width="10" style="2" customWidth="1"/>
    <col min="6918" max="6918" width="1.7109375" style="2" customWidth="1"/>
    <col min="6919" max="6919" width="12.42578125" style="2" customWidth="1"/>
    <col min="6920" max="6920" width="2" style="2" customWidth="1"/>
    <col min="6921" max="6921" width="13.85546875" style="2" customWidth="1"/>
    <col min="6922" max="6922" width="3.85546875" style="2" customWidth="1"/>
    <col min="6923" max="6923" width="12.42578125" style="2" customWidth="1"/>
    <col min="6924" max="6924" width="12.5703125" style="2" customWidth="1"/>
    <col min="6925" max="6925" width="16.7109375" style="2" customWidth="1"/>
    <col min="6926" max="6928" width="6.85546875" style="2"/>
    <col min="6929" max="6929" width="10.140625" style="2" bestFit="1" customWidth="1"/>
    <col min="6930" max="7161" width="6.85546875" style="2"/>
    <col min="7162" max="7162" width="28.5703125" style="2" customWidth="1"/>
    <col min="7163" max="7163" width="13.5703125" style="2" customWidth="1"/>
    <col min="7164" max="7164" width="11.7109375" style="2" customWidth="1"/>
    <col min="7165" max="7165" width="12" style="2" customWidth="1"/>
    <col min="7166" max="7167" width="11.42578125" style="2" customWidth="1"/>
    <col min="7168" max="7168" width="13.140625" style="2" customWidth="1"/>
    <col min="7169" max="7169" width="11.140625" style="2" customWidth="1"/>
    <col min="7170" max="7170" width="10.7109375" style="2" customWidth="1"/>
    <col min="7171" max="7171" width="9" style="2" customWidth="1"/>
    <col min="7172" max="7172" width="9.140625" style="2" customWidth="1"/>
    <col min="7173" max="7173" width="10" style="2" customWidth="1"/>
    <col min="7174" max="7174" width="1.7109375" style="2" customWidth="1"/>
    <col min="7175" max="7175" width="12.42578125" style="2" customWidth="1"/>
    <col min="7176" max="7176" width="2" style="2" customWidth="1"/>
    <col min="7177" max="7177" width="13.85546875" style="2" customWidth="1"/>
    <col min="7178" max="7178" width="3.85546875" style="2" customWidth="1"/>
    <col min="7179" max="7179" width="12.42578125" style="2" customWidth="1"/>
    <col min="7180" max="7180" width="12.5703125" style="2" customWidth="1"/>
    <col min="7181" max="7181" width="16.7109375" style="2" customWidth="1"/>
    <col min="7182" max="7184" width="6.85546875" style="2"/>
    <col min="7185" max="7185" width="10.140625" style="2" bestFit="1" customWidth="1"/>
    <col min="7186" max="7417" width="6.85546875" style="2"/>
    <col min="7418" max="7418" width="28.5703125" style="2" customWidth="1"/>
    <col min="7419" max="7419" width="13.5703125" style="2" customWidth="1"/>
    <col min="7420" max="7420" width="11.7109375" style="2" customWidth="1"/>
    <col min="7421" max="7421" width="12" style="2" customWidth="1"/>
    <col min="7422" max="7423" width="11.42578125" style="2" customWidth="1"/>
    <col min="7424" max="7424" width="13.140625" style="2" customWidth="1"/>
    <col min="7425" max="7425" width="11.140625" style="2" customWidth="1"/>
    <col min="7426" max="7426" width="10.7109375" style="2" customWidth="1"/>
    <col min="7427" max="7427" width="9" style="2" customWidth="1"/>
    <col min="7428" max="7428" width="9.140625" style="2" customWidth="1"/>
    <col min="7429" max="7429" width="10" style="2" customWidth="1"/>
    <col min="7430" max="7430" width="1.7109375" style="2" customWidth="1"/>
    <col min="7431" max="7431" width="12.42578125" style="2" customWidth="1"/>
    <col min="7432" max="7432" width="2" style="2" customWidth="1"/>
    <col min="7433" max="7433" width="13.85546875" style="2" customWidth="1"/>
    <col min="7434" max="7434" width="3.85546875" style="2" customWidth="1"/>
    <col min="7435" max="7435" width="12.42578125" style="2" customWidth="1"/>
    <col min="7436" max="7436" width="12.5703125" style="2" customWidth="1"/>
    <col min="7437" max="7437" width="16.7109375" style="2" customWidth="1"/>
    <col min="7438" max="7440" width="6.85546875" style="2"/>
    <col min="7441" max="7441" width="10.140625" style="2" bestFit="1" customWidth="1"/>
    <col min="7442" max="7673" width="6.85546875" style="2"/>
    <col min="7674" max="7674" width="28.5703125" style="2" customWidth="1"/>
    <col min="7675" max="7675" width="13.5703125" style="2" customWidth="1"/>
    <col min="7676" max="7676" width="11.7109375" style="2" customWidth="1"/>
    <col min="7677" max="7677" width="12" style="2" customWidth="1"/>
    <col min="7678" max="7679" width="11.42578125" style="2" customWidth="1"/>
    <col min="7680" max="7680" width="13.140625" style="2" customWidth="1"/>
    <col min="7681" max="7681" width="11.140625" style="2" customWidth="1"/>
    <col min="7682" max="7682" width="10.7109375" style="2" customWidth="1"/>
    <col min="7683" max="7683" width="9" style="2" customWidth="1"/>
    <col min="7684" max="7684" width="9.140625" style="2" customWidth="1"/>
    <col min="7685" max="7685" width="10" style="2" customWidth="1"/>
    <col min="7686" max="7686" width="1.7109375" style="2" customWidth="1"/>
    <col min="7687" max="7687" width="12.42578125" style="2" customWidth="1"/>
    <col min="7688" max="7688" width="2" style="2" customWidth="1"/>
    <col min="7689" max="7689" width="13.85546875" style="2" customWidth="1"/>
    <col min="7690" max="7690" width="3.85546875" style="2" customWidth="1"/>
    <col min="7691" max="7691" width="12.42578125" style="2" customWidth="1"/>
    <col min="7692" max="7692" width="12.5703125" style="2" customWidth="1"/>
    <col min="7693" max="7693" width="16.7109375" style="2" customWidth="1"/>
    <col min="7694" max="7696" width="6.85546875" style="2"/>
    <col min="7697" max="7697" width="10.140625" style="2" bestFit="1" customWidth="1"/>
    <col min="7698" max="7929" width="6.85546875" style="2"/>
    <col min="7930" max="7930" width="28.5703125" style="2" customWidth="1"/>
    <col min="7931" max="7931" width="13.5703125" style="2" customWidth="1"/>
    <col min="7932" max="7932" width="11.7109375" style="2" customWidth="1"/>
    <col min="7933" max="7933" width="12" style="2" customWidth="1"/>
    <col min="7934" max="7935" width="11.42578125" style="2" customWidth="1"/>
    <col min="7936" max="7936" width="13.140625" style="2" customWidth="1"/>
    <col min="7937" max="7937" width="11.140625" style="2" customWidth="1"/>
    <col min="7938" max="7938" width="10.7109375" style="2" customWidth="1"/>
    <col min="7939" max="7939" width="9" style="2" customWidth="1"/>
    <col min="7940" max="7940" width="9.140625" style="2" customWidth="1"/>
    <col min="7941" max="7941" width="10" style="2" customWidth="1"/>
    <col min="7942" max="7942" width="1.7109375" style="2" customWidth="1"/>
    <col min="7943" max="7943" width="12.42578125" style="2" customWidth="1"/>
    <col min="7944" max="7944" width="2" style="2" customWidth="1"/>
    <col min="7945" max="7945" width="13.85546875" style="2" customWidth="1"/>
    <col min="7946" max="7946" width="3.85546875" style="2" customWidth="1"/>
    <col min="7947" max="7947" width="12.42578125" style="2" customWidth="1"/>
    <col min="7948" max="7948" width="12.5703125" style="2" customWidth="1"/>
    <col min="7949" max="7949" width="16.7109375" style="2" customWidth="1"/>
    <col min="7950" max="7952" width="6.85546875" style="2"/>
    <col min="7953" max="7953" width="10.140625" style="2" bestFit="1" customWidth="1"/>
    <col min="7954" max="8185" width="6.85546875" style="2"/>
    <col min="8186" max="8186" width="28.5703125" style="2" customWidth="1"/>
    <col min="8187" max="8187" width="13.5703125" style="2" customWidth="1"/>
    <col min="8188" max="8188" width="11.7109375" style="2" customWidth="1"/>
    <col min="8189" max="8189" width="12" style="2" customWidth="1"/>
    <col min="8190" max="8191" width="11.42578125" style="2" customWidth="1"/>
    <col min="8192" max="8192" width="13.140625" style="2" customWidth="1"/>
    <col min="8193" max="8193" width="11.140625" style="2" customWidth="1"/>
    <col min="8194" max="8194" width="10.7109375" style="2" customWidth="1"/>
    <col min="8195" max="8195" width="9" style="2" customWidth="1"/>
    <col min="8196" max="8196" width="9.140625" style="2" customWidth="1"/>
    <col min="8197" max="8197" width="10" style="2" customWidth="1"/>
    <col min="8198" max="8198" width="1.7109375" style="2" customWidth="1"/>
    <col min="8199" max="8199" width="12.42578125" style="2" customWidth="1"/>
    <col min="8200" max="8200" width="2" style="2" customWidth="1"/>
    <col min="8201" max="8201" width="13.85546875" style="2" customWidth="1"/>
    <col min="8202" max="8202" width="3.85546875" style="2" customWidth="1"/>
    <col min="8203" max="8203" width="12.42578125" style="2" customWidth="1"/>
    <col min="8204" max="8204" width="12.5703125" style="2" customWidth="1"/>
    <col min="8205" max="8205" width="16.7109375" style="2" customWidth="1"/>
    <col min="8206" max="8208" width="6.85546875" style="2"/>
    <col min="8209" max="8209" width="10.140625" style="2" bestFit="1" customWidth="1"/>
    <col min="8210" max="8441" width="6.85546875" style="2"/>
    <col min="8442" max="8442" width="28.5703125" style="2" customWidth="1"/>
    <col min="8443" max="8443" width="13.5703125" style="2" customWidth="1"/>
    <col min="8444" max="8444" width="11.7109375" style="2" customWidth="1"/>
    <col min="8445" max="8445" width="12" style="2" customWidth="1"/>
    <col min="8446" max="8447" width="11.42578125" style="2" customWidth="1"/>
    <col min="8448" max="8448" width="13.140625" style="2" customWidth="1"/>
    <col min="8449" max="8449" width="11.140625" style="2" customWidth="1"/>
    <col min="8450" max="8450" width="10.7109375" style="2" customWidth="1"/>
    <col min="8451" max="8451" width="9" style="2" customWidth="1"/>
    <col min="8452" max="8452" width="9.140625" style="2" customWidth="1"/>
    <col min="8453" max="8453" width="10" style="2" customWidth="1"/>
    <col min="8454" max="8454" width="1.7109375" style="2" customWidth="1"/>
    <col min="8455" max="8455" width="12.42578125" style="2" customWidth="1"/>
    <col min="8456" max="8456" width="2" style="2" customWidth="1"/>
    <col min="8457" max="8457" width="13.85546875" style="2" customWidth="1"/>
    <col min="8458" max="8458" width="3.85546875" style="2" customWidth="1"/>
    <col min="8459" max="8459" width="12.42578125" style="2" customWidth="1"/>
    <col min="8460" max="8460" width="12.5703125" style="2" customWidth="1"/>
    <col min="8461" max="8461" width="16.7109375" style="2" customWidth="1"/>
    <col min="8462" max="8464" width="6.85546875" style="2"/>
    <col min="8465" max="8465" width="10.140625" style="2" bestFit="1" customWidth="1"/>
    <col min="8466" max="8697" width="6.85546875" style="2"/>
    <col min="8698" max="8698" width="28.5703125" style="2" customWidth="1"/>
    <col min="8699" max="8699" width="13.5703125" style="2" customWidth="1"/>
    <col min="8700" max="8700" width="11.7109375" style="2" customWidth="1"/>
    <col min="8701" max="8701" width="12" style="2" customWidth="1"/>
    <col min="8702" max="8703" width="11.42578125" style="2" customWidth="1"/>
    <col min="8704" max="8704" width="13.140625" style="2" customWidth="1"/>
    <col min="8705" max="8705" width="11.140625" style="2" customWidth="1"/>
    <col min="8706" max="8706" width="10.7109375" style="2" customWidth="1"/>
    <col min="8707" max="8707" width="9" style="2" customWidth="1"/>
    <col min="8708" max="8708" width="9.140625" style="2" customWidth="1"/>
    <col min="8709" max="8709" width="10" style="2" customWidth="1"/>
    <col min="8710" max="8710" width="1.7109375" style="2" customWidth="1"/>
    <col min="8711" max="8711" width="12.42578125" style="2" customWidth="1"/>
    <col min="8712" max="8712" width="2" style="2" customWidth="1"/>
    <col min="8713" max="8713" width="13.85546875" style="2" customWidth="1"/>
    <col min="8714" max="8714" width="3.85546875" style="2" customWidth="1"/>
    <col min="8715" max="8715" width="12.42578125" style="2" customWidth="1"/>
    <col min="8716" max="8716" width="12.5703125" style="2" customWidth="1"/>
    <col min="8717" max="8717" width="16.7109375" style="2" customWidth="1"/>
    <col min="8718" max="8720" width="6.85546875" style="2"/>
    <col min="8721" max="8721" width="10.140625" style="2" bestFit="1" customWidth="1"/>
    <col min="8722" max="8953" width="6.85546875" style="2"/>
    <col min="8954" max="8954" width="28.5703125" style="2" customWidth="1"/>
    <col min="8955" max="8955" width="13.5703125" style="2" customWidth="1"/>
    <col min="8956" max="8956" width="11.7109375" style="2" customWidth="1"/>
    <col min="8957" max="8957" width="12" style="2" customWidth="1"/>
    <col min="8958" max="8959" width="11.42578125" style="2" customWidth="1"/>
    <col min="8960" max="8960" width="13.140625" style="2" customWidth="1"/>
    <col min="8961" max="8961" width="11.140625" style="2" customWidth="1"/>
    <col min="8962" max="8962" width="10.7109375" style="2" customWidth="1"/>
    <col min="8963" max="8963" width="9" style="2" customWidth="1"/>
    <col min="8964" max="8964" width="9.140625" style="2" customWidth="1"/>
    <col min="8965" max="8965" width="10" style="2" customWidth="1"/>
    <col min="8966" max="8966" width="1.7109375" style="2" customWidth="1"/>
    <col min="8967" max="8967" width="12.42578125" style="2" customWidth="1"/>
    <col min="8968" max="8968" width="2" style="2" customWidth="1"/>
    <col min="8969" max="8969" width="13.85546875" style="2" customWidth="1"/>
    <col min="8970" max="8970" width="3.85546875" style="2" customWidth="1"/>
    <col min="8971" max="8971" width="12.42578125" style="2" customWidth="1"/>
    <col min="8972" max="8972" width="12.5703125" style="2" customWidth="1"/>
    <col min="8973" max="8973" width="16.7109375" style="2" customWidth="1"/>
    <col min="8974" max="8976" width="6.85546875" style="2"/>
    <col min="8977" max="8977" width="10.140625" style="2" bestFit="1" customWidth="1"/>
    <col min="8978" max="9209" width="6.85546875" style="2"/>
    <col min="9210" max="9210" width="28.5703125" style="2" customWidth="1"/>
    <col min="9211" max="9211" width="13.5703125" style="2" customWidth="1"/>
    <col min="9212" max="9212" width="11.7109375" style="2" customWidth="1"/>
    <col min="9213" max="9213" width="12" style="2" customWidth="1"/>
    <col min="9214" max="9215" width="11.42578125" style="2" customWidth="1"/>
    <col min="9216" max="9216" width="13.140625" style="2" customWidth="1"/>
    <col min="9217" max="9217" width="11.140625" style="2" customWidth="1"/>
    <col min="9218" max="9218" width="10.7109375" style="2" customWidth="1"/>
    <col min="9219" max="9219" width="9" style="2" customWidth="1"/>
    <col min="9220" max="9220" width="9.140625" style="2" customWidth="1"/>
    <col min="9221" max="9221" width="10" style="2" customWidth="1"/>
    <col min="9222" max="9222" width="1.7109375" style="2" customWidth="1"/>
    <col min="9223" max="9223" width="12.42578125" style="2" customWidth="1"/>
    <col min="9224" max="9224" width="2" style="2" customWidth="1"/>
    <col min="9225" max="9225" width="13.85546875" style="2" customWidth="1"/>
    <col min="9226" max="9226" width="3.85546875" style="2" customWidth="1"/>
    <col min="9227" max="9227" width="12.42578125" style="2" customWidth="1"/>
    <col min="9228" max="9228" width="12.5703125" style="2" customWidth="1"/>
    <col min="9229" max="9229" width="16.7109375" style="2" customWidth="1"/>
    <col min="9230" max="9232" width="6.85546875" style="2"/>
    <col min="9233" max="9233" width="10.140625" style="2" bestFit="1" customWidth="1"/>
    <col min="9234" max="9465" width="6.85546875" style="2"/>
    <col min="9466" max="9466" width="28.5703125" style="2" customWidth="1"/>
    <col min="9467" max="9467" width="13.5703125" style="2" customWidth="1"/>
    <col min="9468" max="9468" width="11.7109375" style="2" customWidth="1"/>
    <col min="9469" max="9469" width="12" style="2" customWidth="1"/>
    <col min="9470" max="9471" width="11.42578125" style="2" customWidth="1"/>
    <col min="9472" max="9472" width="13.140625" style="2" customWidth="1"/>
    <col min="9473" max="9473" width="11.140625" style="2" customWidth="1"/>
    <col min="9474" max="9474" width="10.7109375" style="2" customWidth="1"/>
    <col min="9475" max="9475" width="9" style="2" customWidth="1"/>
    <col min="9476" max="9476" width="9.140625" style="2" customWidth="1"/>
    <col min="9477" max="9477" width="10" style="2" customWidth="1"/>
    <col min="9478" max="9478" width="1.7109375" style="2" customWidth="1"/>
    <col min="9479" max="9479" width="12.42578125" style="2" customWidth="1"/>
    <col min="9480" max="9480" width="2" style="2" customWidth="1"/>
    <col min="9481" max="9481" width="13.85546875" style="2" customWidth="1"/>
    <col min="9482" max="9482" width="3.85546875" style="2" customWidth="1"/>
    <col min="9483" max="9483" width="12.42578125" style="2" customWidth="1"/>
    <col min="9484" max="9484" width="12.5703125" style="2" customWidth="1"/>
    <col min="9485" max="9485" width="16.7109375" style="2" customWidth="1"/>
    <col min="9486" max="9488" width="6.85546875" style="2"/>
    <col min="9489" max="9489" width="10.140625" style="2" bestFit="1" customWidth="1"/>
    <col min="9490" max="9721" width="6.85546875" style="2"/>
    <col min="9722" max="9722" width="28.5703125" style="2" customWidth="1"/>
    <col min="9723" max="9723" width="13.5703125" style="2" customWidth="1"/>
    <col min="9724" max="9724" width="11.7109375" style="2" customWidth="1"/>
    <col min="9725" max="9725" width="12" style="2" customWidth="1"/>
    <col min="9726" max="9727" width="11.42578125" style="2" customWidth="1"/>
    <col min="9728" max="9728" width="13.140625" style="2" customWidth="1"/>
    <col min="9729" max="9729" width="11.140625" style="2" customWidth="1"/>
    <col min="9730" max="9730" width="10.7109375" style="2" customWidth="1"/>
    <col min="9731" max="9731" width="9" style="2" customWidth="1"/>
    <col min="9732" max="9732" width="9.140625" style="2" customWidth="1"/>
    <col min="9733" max="9733" width="10" style="2" customWidth="1"/>
    <col min="9734" max="9734" width="1.7109375" style="2" customWidth="1"/>
    <col min="9735" max="9735" width="12.42578125" style="2" customWidth="1"/>
    <col min="9736" max="9736" width="2" style="2" customWidth="1"/>
    <col min="9737" max="9737" width="13.85546875" style="2" customWidth="1"/>
    <col min="9738" max="9738" width="3.85546875" style="2" customWidth="1"/>
    <col min="9739" max="9739" width="12.42578125" style="2" customWidth="1"/>
    <col min="9740" max="9740" width="12.5703125" style="2" customWidth="1"/>
    <col min="9741" max="9741" width="16.7109375" style="2" customWidth="1"/>
    <col min="9742" max="9744" width="6.85546875" style="2"/>
    <col min="9745" max="9745" width="10.140625" style="2" bestFit="1" customWidth="1"/>
    <col min="9746" max="9977" width="6.85546875" style="2"/>
    <col min="9978" max="9978" width="28.5703125" style="2" customWidth="1"/>
    <col min="9979" max="9979" width="13.5703125" style="2" customWidth="1"/>
    <col min="9980" max="9980" width="11.7109375" style="2" customWidth="1"/>
    <col min="9981" max="9981" width="12" style="2" customWidth="1"/>
    <col min="9982" max="9983" width="11.42578125" style="2" customWidth="1"/>
    <col min="9984" max="9984" width="13.140625" style="2" customWidth="1"/>
    <col min="9985" max="9985" width="11.140625" style="2" customWidth="1"/>
    <col min="9986" max="9986" width="10.7109375" style="2" customWidth="1"/>
    <col min="9987" max="9987" width="9" style="2" customWidth="1"/>
    <col min="9988" max="9988" width="9.140625" style="2" customWidth="1"/>
    <col min="9989" max="9989" width="10" style="2" customWidth="1"/>
    <col min="9990" max="9990" width="1.7109375" style="2" customWidth="1"/>
    <col min="9991" max="9991" width="12.42578125" style="2" customWidth="1"/>
    <col min="9992" max="9992" width="2" style="2" customWidth="1"/>
    <col min="9993" max="9993" width="13.85546875" style="2" customWidth="1"/>
    <col min="9994" max="9994" width="3.85546875" style="2" customWidth="1"/>
    <col min="9995" max="9995" width="12.42578125" style="2" customWidth="1"/>
    <col min="9996" max="9996" width="12.5703125" style="2" customWidth="1"/>
    <col min="9997" max="9997" width="16.7109375" style="2" customWidth="1"/>
    <col min="9998" max="10000" width="6.85546875" style="2"/>
    <col min="10001" max="10001" width="10.140625" style="2" bestFit="1" customWidth="1"/>
    <col min="10002" max="10233" width="6.85546875" style="2"/>
    <col min="10234" max="10234" width="28.5703125" style="2" customWidth="1"/>
    <col min="10235" max="10235" width="13.5703125" style="2" customWidth="1"/>
    <col min="10236" max="10236" width="11.7109375" style="2" customWidth="1"/>
    <col min="10237" max="10237" width="12" style="2" customWidth="1"/>
    <col min="10238" max="10239" width="11.42578125" style="2" customWidth="1"/>
    <col min="10240" max="10240" width="13.140625" style="2" customWidth="1"/>
    <col min="10241" max="10241" width="11.140625" style="2" customWidth="1"/>
    <col min="10242" max="10242" width="10.7109375" style="2" customWidth="1"/>
    <col min="10243" max="10243" width="9" style="2" customWidth="1"/>
    <col min="10244" max="10244" width="9.140625" style="2" customWidth="1"/>
    <col min="10245" max="10245" width="10" style="2" customWidth="1"/>
    <col min="10246" max="10246" width="1.7109375" style="2" customWidth="1"/>
    <col min="10247" max="10247" width="12.42578125" style="2" customWidth="1"/>
    <col min="10248" max="10248" width="2" style="2" customWidth="1"/>
    <col min="10249" max="10249" width="13.85546875" style="2" customWidth="1"/>
    <col min="10250" max="10250" width="3.85546875" style="2" customWidth="1"/>
    <col min="10251" max="10251" width="12.42578125" style="2" customWidth="1"/>
    <col min="10252" max="10252" width="12.5703125" style="2" customWidth="1"/>
    <col min="10253" max="10253" width="16.7109375" style="2" customWidth="1"/>
    <col min="10254" max="10256" width="6.85546875" style="2"/>
    <col min="10257" max="10257" width="10.140625" style="2" bestFit="1" customWidth="1"/>
    <col min="10258" max="10489" width="6.85546875" style="2"/>
    <col min="10490" max="10490" width="28.5703125" style="2" customWidth="1"/>
    <col min="10491" max="10491" width="13.5703125" style="2" customWidth="1"/>
    <col min="10492" max="10492" width="11.7109375" style="2" customWidth="1"/>
    <col min="10493" max="10493" width="12" style="2" customWidth="1"/>
    <col min="10494" max="10495" width="11.42578125" style="2" customWidth="1"/>
    <col min="10496" max="10496" width="13.140625" style="2" customWidth="1"/>
    <col min="10497" max="10497" width="11.140625" style="2" customWidth="1"/>
    <col min="10498" max="10498" width="10.7109375" style="2" customWidth="1"/>
    <col min="10499" max="10499" width="9" style="2" customWidth="1"/>
    <col min="10500" max="10500" width="9.140625" style="2" customWidth="1"/>
    <col min="10501" max="10501" width="10" style="2" customWidth="1"/>
    <col min="10502" max="10502" width="1.7109375" style="2" customWidth="1"/>
    <col min="10503" max="10503" width="12.42578125" style="2" customWidth="1"/>
    <col min="10504" max="10504" width="2" style="2" customWidth="1"/>
    <col min="10505" max="10505" width="13.85546875" style="2" customWidth="1"/>
    <col min="10506" max="10506" width="3.85546875" style="2" customWidth="1"/>
    <col min="10507" max="10507" width="12.42578125" style="2" customWidth="1"/>
    <col min="10508" max="10508" width="12.5703125" style="2" customWidth="1"/>
    <col min="10509" max="10509" width="16.7109375" style="2" customWidth="1"/>
    <col min="10510" max="10512" width="6.85546875" style="2"/>
    <col min="10513" max="10513" width="10.140625" style="2" bestFit="1" customWidth="1"/>
    <col min="10514" max="10745" width="6.85546875" style="2"/>
    <col min="10746" max="10746" width="28.5703125" style="2" customWidth="1"/>
    <col min="10747" max="10747" width="13.5703125" style="2" customWidth="1"/>
    <col min="10748" max="10748" width="11.7109375" style="2" customWidth="1"/>
    <col min="10749" max="10749" width="12" style="2" customWidth="1"/>
    <col min="10750" max="10751" width="11.42578125" style="2" customWidth="1"/>
    <col min="10752" max="10752" width="13.140625" style="2" customWidth="1"/>
    <col min="10753" max="10753" width="11.140625" style="2" customWidth="1"/>
    <col min="10754" max="10754" width="10.7109375" style="2" customWidth="1"/>
    <col min="10755" max="10755" width="9" style="2" customWidth="1"/>
    <col min="10756" max="10756" width="9.140625" style="2" customWidth="1"/>
    <col min="10757" max="10757" width="10" style="2" customWidth="1"/>
    <col min="10758" max="10758" width="1.7109375" style="2" customWidth="1"/>
    <col min="10759" max="10759" width="12.42578125" style="2" customWidth="1"/>
    <col min="10760" max="10760" width="2" style="2" customWidth="1"/>
    <col min="10761" max="10761" width="13.85546875" style="2" customWidth="1"/>
    <col min="10762" max="10762" width="3.85546875" style="2" customWidth="1"/>
    <col min="10763" max="10763" width="12.42578125" style="2" customWidth="1"/>
    <col min="10764" max="10764" width="12.5703125" style="2" customWidth="1"/>
    <col min="10765" max="10765" width="16.7109375" style="2" customWidth="1"/>
    <col min="10766" max="10768" width="6.85546875" style="2"/>
    <col min="10769" max="10769" width="10.140625" style="2" bestFit="1" customWidth="1"/>
    <col min="10770" max="11001" width="6.85546875" style="2"/>
    <col min="11002" max="11002" width="28.5703125" style="2" customWidth="1"/>
    <col min="11003" max="11003" width="13.5703125" style="2" customWidth="1"/>
    <col min="11004" max="11004" width="11.7109375" style="2" customWidth="1"/>
    <col min="11005" max="11005" width="12" style="2" customWidth="1"/>
    <col min="11006" max="11007" width="11.42578125" style="2" customWidth="1"/>
    <col min="11008" max="11008" width="13.140625" style="2" customWidth="1"/>
    <col min="11009" max="11009" width="11.140625" style="2" customWidth="1"/>
    <col min="11010" max="11010" width="10.7109375" style="2" customWidth="1"/>
    <col min="11011" max="11011" width="9" style="2" customWidth="1"/>
    <col min="11012" max="11012" width="9.140625" style="2" customWidth="1"/>
    <col min="11013" max="11013" width="10" style="2" customWidth="1"/>
    <col min="11014" max="11014" width="1.7109375" style="2" customWidth="1"/>
    <col min="11015" max="11015" width="12.42578125" style="2" customWidth="1"/>
    <col min="11016" max="11016" width="2" style="2" customWidth="1"/>
    <col min="11017" max="11017" width="13.85546875" style="2" customWidth="1"/>
    <col min="11018" max="11018" width="3.85546875" style="2" customWidth="1"/>
    <col min="11019" max="11019" width="12.42578125" style="2" customWidth="1"/>
    <col min="11020" max="11020" width="12.5703125" style="2" customWidth="1"/>
    <col min="11021" max="11021" width="16.7109375" style="2" customWidth="1"/>
    <col min="11022" max="11024" width="6.85546875" style="2"/>
    <col min="11025" max="11025" width="10.140625" style="2" bestFit="1" customWidth="1"/>
    <col min="11026" max="11257" width="6.85546875" style="2"/>
    <col min="11258" max="11258" width="28.5703125" style="2" customWidth="1"/>
    <col min="11259" max="11259" width="13.5703125" style="2" customWidth="1"/>
    <col min="11260" max="11260" width="11.7109375" style="2" customWidth="1"/>
    <col min="11261" max="11261" width="12" style="2" customWidth="1"/>
    <col min="11262" max="11263" width="11.42578125" style="2" customWidth="1"/>
    <col min="11264" max="11264" width="13.140625" style="2" customWidth="1"/>
    <col min="11265" max="11265" width="11.140625" style="2" customWidth="1"/>
    <col min="11266" max="11266" width="10.7109375" style="2" customWidth="1"/>
    <col min="11267" max="11267" width="9" style="2" customWidth="1"/>
    <col min="11268" max="11268" width="9.140625" style="2" customWidth="1"/>
    <col min="11269" max="11269" width="10" style="2" customWidth="1"/>
    <col min="11270" max="11270" width="1.7109375" style="2" customWidth="1"/>
    <col min="11271" max="11271" width="12.42578125" style="2" customWidth="1"/>
    <col min="11272" max="11272" width="2" style="2" customWidth="1"/>
    <col min="11273" max="11273" width="13.85546875" style="2" customWidth="1"/>
    <col min="11274" max="11274" width="3.85546875" style="2" customWidth="1"/>
    <col min="11275" max="11275" width="12.42578125" style="2" customWidth="1"/>
    <col min="11276" max="11276" width="12.5703125" style="2" customWidth="1"/>
    <col min="11277" max="11277" width="16.7109375" style="2" customWidth="1"/>
    <col min="11278" max="11280" width="6.85546875" style="2"/>
    <col min="11281" max="11281" width="10.140625" style="2" bestFit="1" customWidth="1"/>
    <col min="11282" max="11513" width="6.85546875" style="2"/>
    <col min="11514" max="11514" width="28.5703125" style="2" customWidth="1"/>
    <col min="11515" max="11515" width="13.5703125" style="2" customWidth="1"/>
    <col min="11516" max="11516" width="11.7109375" style="2" customWidth="1"/>
    <col min="11517" max="11517" width="12" style="2" customWidth="1"/>
    <col min="11518" max="11519" width="11.42578125" style="2" customWidth="1"/>
    <col min="11520" max="11520" width="13.140625" style="2" customWidth="1"/>
    <col min="11521" max="11521" width="11.140625" style="2" customWidth="1"/>
    <col min="11522" max="11522" width="10.7109375" style="2" customWidth="1"/>
    <col min="11523" max="11523" width="9" style="2" customWidth="1"/>
    <col min="11524" max="11524" width="9.140625" style="2" customWidth="1"/>
    <col min="11525" max="11525" width="10" style="2" customWidth="1"/>
    <col min="11526" max="11526" width="1.7109375" style="2" customWidth="1"/>
    <col min="11527" max="11527" width="12.42578125" style="2" customWidth="1"/>
    <col min="11528" max="11528" width="2" style="2" customWidth="1"/>
    <col min="11529" max="11529" width="13.85546875" style="2" customWidth="1"/>
    <col min="11530" max="11530" width="3.85546875" style="2" customWidth="1"/>
    <col min="11531" max="11531" width="12.42578125" style="2" customWidth="1"/>
    <col min="11532" max="11532" width="12.5703125" style="2" customWidth="1"/>
    <col min="11533" max="11533" width="16.7109375" style="2" customWidth="1"/>
    <col min="11534" max="11536" width="6.85546875" style="2"/>
    <col min="11537" max="11537" width="10.140625" style="2" bestFit="1" customWidth="1"/>
    <col min="11538" max="11769" width="6.85546875" style="2"/>
    <col min="11770" max="11770" width="28.5703125" style="2" customWidth="1"/>
    <col min="11771" max="11771" width="13.5703125" style="2" customWidth="1"/>
    <col min="11772" max="11772" width="11.7109375" style="2" customWidth="1"/>
    <col min="11773" max="11773" width="12" style="2" customWidth="1"/>
    <col min="11774" max="11775" width="11.42578125" style="2" customWidth="1"/>
    <col min="11776" max="11776" width="13.140625" style="2" customWidth="1"/>
    <col min="11777" max="11777" width="11.140625" style="2" customWidth="1"/>
    <col min="11778" max="11778" width="10.7109375" style="2" customWidth="1"/>
    <col min="11779" max="11779" width="9" style="2" customWidth="1"/>
    <col min="11780" max="11780" width="9.140625" style="2" customWidth="1"/>
    <col min="11781" max="11781" width="10" style="2" customWidth="1"/>
    <col min="11782" max="11782" width="1.7109375" style="2" customWidth="1"/>
    <col min="11783" max="11783" width="12.42578125" style="2" customWidth="1"/>
    <col min="11784" max="11784" width="2" style="2" customWidth="1"/>
    <col min="11785" max="11785" width="13.85546875" style="2" customWidth="1"/>
    <col min="11786" max="11786" width="3.85546875" style="2" customWidth="1"/>
    <col min="11787" max="11787" width="12.42578125" style="2" customWidth="1"/>
    <col min="11788" max="11788" width="12.5703125" style="2" customWidth="1"/>
    <col min="11789" max="11789" width="16.7109375" style="2" customWidth="1"/>
    <col min="11790" max="11792" width="6.85546875" style="2"/>
    <col min="11793" max="11793" width="10.140625" style="2" bestFit="1" customWidth="1"/>
    <col min="11794" max="12025" width="6.85546875" style="2"/>
    <col min="12026" max="12026" width="28.5703125" style="2" customWidth="1"/>
    <col min="12027" max="12027" width="13.5703125" style="2" customWidth="1"/>
    <col min="12028" max="12028" width="11.7109375" style="2" customWidth="1"/>
    <col min="12029" max="12029" width="12" style="2" customWidth="1"/>
    <col min="12030" max="12031" width="11.42578125" style="2" customWidth="1"/>
    <col min="12032" max="12032" width="13.140625" style="2" customWidth="1"/>
    <col min="12033" max="12033" width="11.140625" style="2" customWidth="1"/>
    <col min="12034" max="12034" width="10.7109375" style="2" customWidth="1"/>
    <col min="12035" max="12035" width="9" style="2" customWidth="1"/>
    <col min="12036" max="12036" width="9.140625" style="2" customWidth="1"/>
    <col min="12037" max="12037" width="10" style="2" customWidth="1"/>
    <col min="12038" max="12038" width="1.7109375" style="2" customWidth="1"/>
    <col min="12039" max="12039" width="12.42578125" style="2" customWidth="1"/>
    <col min="12040" max="12040" width="2" style="2" customWidth="1"/>
    <col min="12041" max="12041" width="13.85546875" style="2" customWidth="1"/>
    <col min="12042" max="12042" width="3.85546875" style="2" customWidth="1"/>
    <col min="12043" max="12043" width="12.42578125" style="2" customWidth="1"/>
    <col min="12044" max="12044" width="12.5703125" style="2" customWidth="1"/>
    <col min="12045" max="12045" width="16.7109375" style="2" customWidth="1"/>
    <col min="12046" max="12048" width="6.85546875" style="2"/>
    <col min="12049" max="12049" width="10.140625" style="2" bestFit="1" customWidth="1"/>
    <col min="12050" max="12281" width="6.85546875" style="2"/>
    <col min="12282" max="12282" width="28.5703125" style="2" customWidth="1"/>
    <col min="12283" max="12283" width="13.5703125" style="2" customWidth="1"/>
    <col min="12284" max="12284" width="11.7109375" style="2" customWidth="1"/>
    <col min="12285" max="12285" width="12" style="2" customWidth="1"/>
    <col min="12286" max="12287" width="11.42578125" style="2" customWidth="1"/>
    <col min="12288" max="12288" width="13.140625" style="2" customWidth="1"/>
    <col min="12289" max="12289" width="11.140625" style="2" customWidth="1"/>
    <col min="12290" max="12290" width="10.7109375" style="2" customWidth="1"/>
    <col min="12291" max="12291" width="9" style="2" customWidth="1"/>
    <col min="12292" max="12292" width="9.140625" style="2" customWidth="1"/>
    <col min="12293" max="12293" width="10" style="2" customWidth="1"/>
    <col min="12294" max="12294" width="1.7109375" style="2" customWidth="1"/>
    <col min="12295" max="12295" width="12.42578125" style="2" customWidth="1"/>
    <col min="12296" max="12296" width="2" style="2" customWidth="1"/>
    <col min="12297" max="12297" width="13.85546875" style="2" customWidth="1"/>
    <col min="12298" max="12298" width="3.85546875" style="2" customWidth="1"/>
    <col min="12299" max="12299" width="12.42578125" style="2" customWidth="1"/>
    <col min="12300" max="12300" width="12.5703125" style="2" customWidth="1"/>
    <col min="12301" max="12301" width="16.7109375" style="2" customWidth="1"/>
    <col min="12302" max="12304" width="6.85546875" style="2"/>
    <col min="12305" max="12305" width="10.140625" style="2" bestFit="1" customWidth="1"/>
    <col min="12306" max="12537" width="6.85546875" style="2"/>
    <col min="12538" max="12538" width="28.5703125" style="2" customWidth="1"/>
    <col min="12539" max="12539" width="13.5703125" style="2" customWidth="1"/>
    <col min="12540" max="12540" width="11.7109375" style="2" customWidth="1"/>
    <col min="12541" max="12541" width="12" style="2" customWidth="1"/>
    <col min="12542" max="12543" width="11.42578125" style="2" customWidth="1"/>
    <col min="12544" max="12544" width="13.140625" style="2" customWidth="1"/>
    <col min="12545" max="12545" width="11.140625" style="2" customWidth="1"/>
    <col min="12546" max="12546" width="10.7109375" style="2" customWidth="1"/>
    <col min="12547" max="12547" width="9" style="2" customWidth="1"/>
    <col min="12548" max="12548" width="9.140625" style="2" customWidth="1"/>
    <col min="12549" max="12549" width="10" style="2" customWidth="1"/>
    <col min="12550" max="12550" width="1.7109375" style="2" customWidth="1"/>
    <col min="12551" max="12551" width="12.42578125" style="2" customWidth="1"/>
    <col min="12552" max="12552" width="2" style="2" customWidth="1"/>
    <col min="12553" max="12553" width="13.85546875" style="2" customWidth="1"/>
    <col min="12554" max="12554" width="3.85546875" style="2" customWidth="1"/>
    <col min="12555" max="12555" width="12.42578125" style="2" customWidth="1"/>
    <col min="12556" max="12556" width="12.5703125" style="2" customWidth="1"/>
    <col min="12557" max="12557" width="16.7109375" style="2" customWidth="1"/>
    <col min="12558" max="12560" width="6.85546875" style="2"/>
    <col min="12561" max="12561" width="10.140625" style="2" bestFit="1" customWidth="1"/>
    <col min="12562" max="12793" width="6.85546875" style="2"/>
    <col min="12794" max="12794" width="28.5703125" style="2" customWidth="1"/>
    <col min="12795" max="12795" width="13.5703125" style="2" customWidth="1"/>
    <col min="12796" max="12796" width="11.7109375" style="2" customWidth="1"/>
    <col min="12797" max="12797" width="12" style="2" customWidth="1"/>
    <col min="12798" max="12799" width="11.42578125" style="2" customWidth="1"/>
    <col min="12800" max="12800" width="13.140625" style="2" customWidth="1"/>
    <col min="12801" max="12801" width="11.140625" style="2" customWidth="1"/>
    <col min="12802" max="12802" width="10.7109375" style="2" customWidth="1"/>
    <col min="12803" max="12803" width="9" style="2" customWidth="1"/>
    <col min="12804" max="12804" width="9.140625" style="2" customWidth="1"/>
    <col min="12805" max="12805" width="10" style="2" customWidth="1"/>
    <col min="12806" max="12806" width="1.7109375" style="2" customWidth="1"/>
    <col min="12807" max="12807" width="12.42578125" style="2" customWidth="1"/>
    <col min="12808" max="12808" width="2" style="2" customWidth="1"/>
    <col min="12809" max="12809" width="13.85546875" style="2" customWidth="1"/>
    <col min="12810" max="12810" width="3.85546875" style="2" customWidth="1"/>
    <col min="12811" max="12811" width="12.42578125" style="2" customWidth="1"/>
    <col min="12812" max="12812" width="12.5703125" style="2" customWidth="1"/>
    <col min="12813" max="12813" width="16.7109375" style="2" customWidth="1"/>
    <col min="12814" max="12816" width="6.85546875" style="2"/>
    <col min="12817" max="12817" width="10.140625" style="2" bestFit="1" customWidth="1"/>
    <col min="12818" max="13049" width="6.85546875" style="2"/>
    <col min="13050" max="13050" width="28.5703125" style="2" customWidth="1"/>
    <col min="13051" max="13051" width="13.5703125" style="2" customWidth="1"/>
    <col min="13052" max="13052" width="11.7109375" style="2" customWidth="1"/>
    <col min="13053" max="13053" width="12" style="2" customWidth="1"/>
    <col min="13054" max="13055" width="11.42578125" style="2" customWidth="1"/>
    <col min="13056" max="13056" width="13.140625" style="2" customWidth="1"/>
    <col min="13057" max="13057" width="11.140625" style="2" customWidth="1"/>
    <col min="13058" max="13058" width="10.7109375" style="2" customWidth="1"/>
    <col min="13059" max="13059" width="9" style="2" customWidth="1"/>
    <col min="13060" max="13060" width="9.140625" style="2" customWidth="1"/>
    <col min="13061" max="13061" width="10" style="2" customWidth="1"/>
    <col min="13062" max="13062" width="1.7109375" style="2" customWidth="1"/>
    <col min="13063" max="13063" width="12.42578125" style="2" customWidth="1"/>
    <col min="13064" max="13064" width="2" style="2" customWidth="1"/>
    <col min="13065" max="13065" width="13.85546875" style="2" customWidth="1"/>
    <col min="13066" max="13066" width="3.85546875" style="2" customWidth="1"/>
    <col min="13067" max="13067" width="12.42578125" style="2" customWidth="1"/>
    <col min="13068" max="13068" width="12.5703125" style="2" customWidth="1"/>
    <col min="13069" max="13069" width="16.7109375" style="2" customWidth="1"/>
    <col min="13070" max="13072" width="6.85546875" style="2"/>
    <col min="13073" max="13073" width="10.140625" style="2" bestFit="1" customWidth="1"/>
    <col min="13074" max="13305" width="6.85546875" style="2"/>
    <col min="13306" max="13306" width="28.5703125" style="2" customWidth="1"/>
    <col min="13307" max="13307" width="13.5703125" style="2" customWidth="1"/>
    <col min="13308" max="13308" width="11.7109375" style="2" customWidth="1"/>
    <col min="13309" max="13309" width="12" style="2" customWidth="1"/>
    <col min="13310" max="13311" width="11.42578125" style="2" customWidth="1"/>
    <col min="13312" max="13312" width="13.140625" style="2" customWidth="1"/>
    <col min="13313" max="13313" width="11.140625" style="2" customWidth="1"/>
    <col min="13314" max="13314" width="10.7109375" style="2" customWidth="1"/>
    <col min="13315" max="13315" width="9" style="2" customWidth="1"/>
    <col min="13316" max="13316" width="9.140625" style="2" customWidth="1"/>
    <col min="13317" max="13317" width="10" style="2" customWidth="1"/>
    <col min="13318" max="13318" width="1.7109375" style="2" customWidth="1"/>
    <col min="13319" max="13319" width="12.42578125" style="2" customWidth="1"/>
    <col min="13320" max="13320" width="2" style="2" customWidth="1"/>
    <col min="13321" max="13321" width="13.85546875" style="2" customWidth="1"/>
    <col min="13322" max="13322" width="3.85546875" style="2" customWidth="1"/>
    <col min="13323" max="13323" width="12.42578125" style="2" customWidth="1"/>
    <col min="13324" max="13324" width="12.5703125" style="2" customWidth="1"/>
    <col min="13325" max="13325" width="16.7109375" style="2" customWidth="1"/>
    <col min="13326" max="13328" width="6.85546875" style="2"/>
    <col min="13329" max="13329" width="10.140625" style="2" bestFit="1" customWidth="1"/>
    <col min="13330" max="13561" width="6.85546875" style="2"/>
    <col min="13562" max="13562" width="28.5703125" style="2" customWidth="1"/>
    <col min="13563" max="13563" width="13.5703125" style="2" customWidth="1"/>
    <col min="13564" max="13564" width="11.7109375" style="2" customWidth="1"/>
    <col min="13565" max="13565" width="12" style="2" customWidth="1"/>
    <col min="13566" max="13567" width="11.42578125" style="2" customWidth="1"/>
    <col min="13568" max="13568" width="13.140625" style="2" customWidth="1"/>
    <col min="13569" max="13569" width="11.140625" style="2" customWidth="1"/>
    <col min="13570" max="13570" width="10.7109375" style="2" customWidth="1"/>
    <col min="13571" max="13571" width="9" style="2" customWidth="1"/>
    <col min="13572" max="13572" width="9.140625" style="2" customWidth="1"/>
    <col min="13573" max="13573" width="10" style="2" customWidth="1"/>
    <col min="13574" max="13574" width="1.7109375" style="2" customWidth="1"/>
    <col min="13575" max="13575" width="12.42578125" style="2" customWidth="1"/>
    <col min="13576" max="13576" width="2" style="2" customWidth="1"/>
    <col min="13577" max="13577" width="13.85546875" style="2" customWidth="1"/>
    <col min="13578" max="13578" width="3.85546875" style="2" customWidth="1"/>
    <col min="13579" max="13579" width="12.42578125" style="2" customWidth="1"/>
    <col min="13580" max="13580" width="12.5703125" style="2" customWidth="1"/>
    <col min="13581" max="13581" width="16.7109375" style="2" customWidth="1"/>
    <col min="13582" max="13584" width="6.85546875" style="2"/>
    <col min="13585" max="13585" width="10.140625" style="2" bestFit="1" customWidth="1"/>
    <col min="13586" max="13817" width="6.85546875" style="2"/>
    <col min="13818" max="13818" width="28.5703125" style="2" customWidth="1"/>
    <col min="13819" max="13819" width="13.5703125" style="2" customWidth="1"/>
    <col min="13820" max="13820" width="11.7109375" style="2" customWidth="1"/>
    <col min="13821" max="13821" width="12" style="2" customWidth="1"/>
    <col min="13822" max="13823" width="11.42578125" style="2" customWidth="1"/>
    <col min="13824" max="13824" width="13.140625" style="2" customWidth="1"/>
    <col min="13825" max="13825" width="11.140625" style="2" customWidth="1"/>
    <col min="13826" max="13826" width="10.7109375" style="2" customWidth="1"/>
    <col min="13827" max="13827" width="9" style="2" customWidth="1"/>
    <col min="13828" max="13828" width="9.140625" style="2" customWidth="1"/>
    <col min="13829" max="13829" width="10" style="2" customWidth="1"/>
    <col min="13830" max="13830" width="1.7109375" style="2" customWidth="1"/>
    <col min="13831" max="13831" width="12.42578125" style="2" customWidth="1"/>
    <col min="13832" max="13832" width="2" style="2" customWidth="1"/>
    <col min="13833" max="13833" width="13.85546875" style="2" customWidth="1"/>
    <col min="13834" max="13834" width="3.85546875" style="2" customWidth="1"/>
    <col min="13835" max="13835" width="12.42578125" style="2" customWidth="1"/>
    <col min="13836" max="13836" width="12.5703125" style="2" customWidth="1"/>
    <col min="13837" max="13837" width="16.7109375" style="2" customWidth="1"/>
    <col min="13838" max="13840" width="6.85546875" style="2"/>
    <col min="13841" max="13841" width="10.140625" style="2" bestFit="1" customWidth="1"/>
    <col min="13842" max="14073" width="6.85546875" style="2"/>
    <col min="14074" max="14074" width="28.5703125" style="2" customWidth="1"/>
    <col min="14075" max="14075" width="13.5703125" style="2" customWidth="1"/>
    <col min="14076" max="14076" width="11.7109375" style="2" customWidth="1"/>
    <col min="14077" max="14077" width="12" style="2" customWidth="1"/>
    <col min="14078" max="14079" width="11.42578125" style="2" customWidth="1"/>
    <col min="14080" max="14080" width="13.140625" style="2" customWidth="1"/>
    <col min="14081" max="14081" width="11.140625" style="2" customWidth="1"/>
    <col min="14082" max="14082" width="10.7109375" style="2" customWidth="1"/>
    <col min="14083" max="14083" width="9" style="2" customWidth="1"/>
    <col min="14084" max="14084" width="9.140625" style="2" customWidth="1"/>
    <col min="14085" max="14085" width="10" style="2" customWidth="1"/>
    <col min="14086" max="14086" width="1.7109375" style="2" customWidth="1"/>
    <col min="14087" max="14087" width="12.42578125" style="2" customWidth="1"/>
    <col min="14088" max="14088" width="2" style="2" customWidth="1"/>
    <col min="14089" max="14089" width="13.85546875" style="2" customWidth="1"/>
    <col min="14090" max="14090" width="3.85546875" style="2" customWidth="1"/>
    <col min="14091" max="14091" width="12.42578125" style="2" customWidth="1"/>
    <col min="14092" max="14092" width="12.5703125" style="2" customWidth="1"/>
    <col min="14093" max="14093" width="16.7109375" style="2" customWidth="1"/>
    <col min="14094" max="14096" width="6.85546875" style="2"/>
    <col min="14097" max="14097" width="10.140625" style="2" bestFit="1" customWidth="1"/>
    <col min="14098" max="14329" width="6.85546875" style="2"/>
    <col min="14330" max="14330" width="28.5703125" style="2" customWidth="1"/>
    <col min="14331" max="14331" width="13.5703125" style="2" customWidth="1"/>
    <col min="14332" max="14332" width="11.7109375" style="2" customWidth="1"/>
    <col min="14333" max="14333" width="12" style="2" customWidth="1"/>
    <col min="14334" max="14335" width="11.42578125" style="2" customWidth="1"/>
    <col min="14336" max="14336" width="13.140625" style="2" customWidth="1"/>
    <col min="14337" max="14337" width="11.140625" style="2" customWidth="1"/>
    <col min="14338" max="14338" width="10.7109375" style="2" customWidth="1"/>
    <col min="14339" max="14339" width="9" style="2" customWidth="1"/>
    <col min="14340" max="14340" width="9.140625" style="2" customWidth="1"/>
    <col min="14341" max="14341" width="10" style="2" customWidth="1"/>
    <col min="14342" max="14342" width="1.7109375" style="2" customWidth="1"/>
    <col min="14343" max="14343" width="12.42578125" style="2" customWidth="1"/>
    <col min="14344" max="14344" width="2" style="2" customWidth="1"/>
    <col min="14345" max="14345" width="13.85546875" style="2" customWidth="1"/>
    <col min="14346" max="14346" width="3.85546875" style="2" customWidth="1"/>
    <col min="14347" max="14347" width="12.42578125" style="2" customWidth="1"/>
    <col min="14348" max="14348" width="12.5703125" style="2" customWidth="1"/>
    <col min="14349" max="14349" width="16.7109375" style="2" customWidth="1"/>
    <col min="14350" max="14352" width="6.85546875" style="2"/>
    <col min="14353" max="14353" width="10.140625" style="2" bestFit="1" customWidth="1"/>
    <col min="14354" max="14585" width="6.85546875" style="2"/>
    <col min="14586" max="14586" width="28.5703125" style="2" customWidth="1"/>
    <col min="14587" max="14587" width="13.5703125" style="2" customWidth="1"/>
    <col min="14588" max="14588" width="11.7109375" style="2" customWidth="1"/>
    <col min="14589" max="14589" width="12" style="2" customWidth="1"/>
    <col min="14590" max="14591" width="11.42578125" style="2" customWidth="1"/>
    <col min="14592" max="14592" width="13.140625" style="2" customWidth="1"/>
    <col min="14593" max="14593" width="11.140625" style="2" customWidth="1"/>
    <col min="14594" max="14594" width="10.7109375" style="2" customWidth="1"/>
    <col min="14595" max="14595" width="9" style="2" customWidth="1"/>
    <col min="14596" max="14596" width="9.140625" style="2" customWidth="1"/>
    <col min="14597" max="14597" width="10" style="2" customWidth="1"/>
    <col min="14598" max="14598" width="1.7109375" style="2" customWidth="1"/>
    <col min="14599" max="14599" width="12.42578125" style="2" customWidth="1"/>
    <col min="14600" max="14600" width="2" style="2" customWidth="1"/>
    <col min="14601" max="14601" width="13.85546875" style="2" customWidth="1"/>
    <col min="14602" max="14602" width="3.85546875" style="2" customWidth="1"/>
    <col min="14603" max="14603" width="12.42578125" style="2" customWidth="1"/>
    <col min="14604" max="14604" width="12.5703125" style="2" customWidth="1"/>
    <col min="14605" max="14605" width="16.7109375" style="2" customWidth="1"/>
    <col min="14606" max="14608" width="6.85546875" style="2"/>
    <col min="14609" max="14609" width="10.140625" style="2" bestFit="1" customWidth="1"/>
    <col min="14610" max="14841" width="6.85546875" style="2"/>
    <col min="14842" max="14842" width="28.5703125" style="2" customWidth="1"/>
    <col min="14843" max="14843" width="13.5703125" style="2" customWidth="1"/>
    <col min="14844" max="14844" width="11.7109375" style="2" customWidth="1"/>
    <col min="14845" max="14845" width="12" style="2" customWidth="1"/>
    <col min="14846" max="14847" width="11.42578125" style="2" customWidth="1"/>
    <col min="14848" max="14848" width="13.140625" style="2" customWidth="1"/>
    <col min="14849" max="14849" width="11.140625" style="2" customWidth="1"/>
    <col min="14850" max="14850" width="10.7109375" style="2" customWidth="1"/>
    <col min="14851" max="14851" width="9" style="2" customWidth="1"/>
    <col min="14852" max="14852" width="9.140625" style="2" customWidth="1"/>
    <col min="14853" max="14853" width="10" style="2" customWidth="1"/>
    <col min="14854" max="14854" width="1.7109375" style="2" customWidth="1"/>
    <col min="14855" max="14855" width="12.42578125" style="2" customWidth="1"/>
    <col min="14856" max="14856" width="2" style="2" customWidth="1"/>
    <col min="14857" max="14857" width="13.85546875" style="2" customWidth="1"/>
    <col min="14858" max="14858" width="3.85546875" style="2" customWidth="1"/>
    <col min="14859" max="14859" width="12.42578125" style="2" customWidth="1"/>
    <col min="14860" max="14860" width="12.5703125" style="2" customWidth="1"/>
    <col min="14861" max="14861" width="16.7109375" style="2" customWidth="1"/>
    <col min="14862" max="14864" width="6.85546875" style="2"/>
    <col min="14865" max="14865" width="10.140625" style="2" bestFit="1" customWidth="1"/>
    <col min="14866" max="15097" width="6.85546875" style="2"/>
    <col min="15098" max="15098" width="28.5703125" style="2" customWidth="1"/>
    <col min="15099" max="15099" width="13.5703125" style="2" customWidth="1"/>
    <col min="15100" max="15100" width="11.7109375" style="2" customWidth="1"/>
    <col min="15101" max="15101" width="12" style="2" customWidth="1"/>
    <col min="15102" max="15103" width="11.42578125" style="2" customWidth="1"/>
    <col min="15104" max="15104" width="13.140625" style="2" customWidth="1"/>
    <col min="15105" max="15105" width="11.140625" style="2" customWidth="1"/>
    <col min="15106" max="15106" width="10.7109375" style="2" customWidth="1"/>
    <col min="15107" max="15107" width="9" style="2" customWidth="1"/>
    <col min="15108" max="15108" width="9.140625" style="2" customWidth="1"/>
    <col min="15109" max="15109" width="10" style="2" customWidth="1"/>
    <col min="15110" max="15110" width="1.7109375" style="2" customWidth="1"/>
    <col min="15111" max="15111" width="12.42578125" style="2" customWidth="1"/>
    <col min="15112" max="15112" width="2" style="2" customWidth="1"/>
    <col min="15113" max="15113" width="13.85546875" style="2" customWidth="1"/>
    <col min="15114" max="15114" width="3.85546875" style="2" customWidth="1"/>
    <col min="15115" max="15115" width="12.42578125" style="2" customWidth="1"/>
    <col min="15116" max="15116" width="12.5703125" style="2" customWidth="1"/>
    <col min="15117" max="15117" width="16.7109375" style="2" customWidth="1"/>
    <col min="15118" max="15120" width="6.85546875" style="2"/>
    <col min="15121" max="15121" width="10.140625" style="2" bestFit="1" customWidth="1"/>
    <col min="15122" max="15353" width="6.85546875" style="2"/>
    <col min="15354" max="15354" width="28.5703125" style="2" customWidth="1"/>
    <col min="15355" max="15355" width="13.5703125" style="2" customWidth="1"/>
    <col min="15356" max="15356" width="11.7109375" style="2" customWidth="1"/>
    <col min="15357" max="15357" width="12" style="2" customWidth="1"/>
    <col min="15358" max="15359" width="11.42578125" style="2" customWidth="1"/>
    <col min="15360" max="15360" width="13.140625" style="2" customWidth="1"/>
    <col min="15361" max="15361" width="11.140625" style="2" customWidth="1"/>
    <col min="15362" max="15362" width="10.7109375" style="2" customWidth="1"/>
    <col min="15363" max="15363" width="9" style="2" customWidth="1"/>
    <col min="15364" max="15364" width="9.140625" style="2" customWidth="1"/>
    <col min="15365" max="15365" width="10" style="2" customWidth="1"/>
    <col min="15366" max="15366" width="1.7109375" style="2" customWidth="1"/>
    <col min="15367" max="15367" width="12.42578125" style="2" customWidth="1"/>
    <col min="15368" max="15368" width="2" style="2" customWidth="1"/>
    <col min="15369" max="15369" width="13.85546875" style="2" customWidth="1"/>
    <col min="15370" max="15370" width="3.85546875" style="2" customWidth="1"/>
    <col min="15371" max="15371" width="12.42578125" style="2" customWidth="1"/>
    <col min="15372" max="15372" width="12.5703125" style="2" customWidth="1"/>
    <col min="15373" max="15373" width="16.7109375" style="2" customWidth="1"/>
    <col min="15374" max="15376" width="6.85546875" style="2"/>
    <col min="15377" max="15377" width="10.140625" style="2" bestFit="1" customWidth="1"/>
    <col min="15378" max="15609" width="6.85546875" style="2"/>
    <col min="15610" max="15610" width="28.5703125" style="2" customWidth="1"/>
    <col min="15611" max="15611" width="13.5703125" style="2" customWidth="1"/>
    <col min="15612" max="15612" width="11.7109375" style="2" customWidth="1"/>
    <col min="15613" max="15613" width="12" style="2" customWidth="1"/>
    <col min="15614" max="15615" width="11.42578125" style="2" customWidth="1"/>
    <col min="15616" max="15616" width="13.140625" style="2" customWidth="1"/>
    <col min="15617" max="15617" width="11.140625" style="2" customWidth="1"/>
    <col min="15618" max="15618" width="10.7109375" style="2" customWidth="1"/>
    <col min="15619" max="15619" width="9" style="2" customWidth="1"/>
    <col min="15620" max="15620" width="9.140625" style="2" customWidth="1"/>
    <col min="15621" max="15621" width="10" style="2" customWidth="1"/>
    <col min="15622" max="15622" width="1.7109375" style="2" customWidth="1"/>
    <col min="15623" max="15623" width="12.42578125" style="2" customWidth="1"/>
    <col min="15624" max="15624" width="2" style="2" customWidth="1"/>
    <col min="15625" max="15625" width="13.85546875" style="2" customWidth="1"/>
    <col min="15626" max="15626" width="3.85546875" style="2" customWidth="1"/>
    <col min="15627" max="15627" width="12.42578125" style="2" customWidth="1"/>
    <col min="15628" max="15628" width="12.5703125" style="2" customWidth="1"/>
    <col min="15629" max="15629" width="16.7109375" style="2" customWidth="1"/>
    <col min="15630" max="15632" width="6.85546875" style="2"/>
    <col min="15633" max="15633" width="10.140625" style="2" bestFit="1" customWidth="1"/>
    <col min="15634" max="15865" width="6.85546875" style="2"/>
    <col min="15866" max="15866" width="28.5703125" style="2" customWidth="1"/>
    <col min="15867" max="15867" width="13.5703125" style="2" customWidth="1"/>
    <col min="15868" max="15868" width="11.7109375" style="2" customWidth="1"/>
    <col min="15869" max="15869" width="12" style="2" customWidth="1"/>
    <col min="15870" max="15871" width="11.42578125" style="2" customWidth="1"/>
    <col min="15872" max="15872" width="13.140625" style="2" customWidth="1"/>
    <col min="15873" max="15873" width="11.140625" style="2" customWidth="1"/>
    <col min="15874" max="15874" width="10.7109375" style="2" customWidth="1"/>
    <col min="15875" max="15875" width="9" style="2" customWidth="1"/>
    <col min="15876" max="15876" width="9.140625" style="2" customWidth="1"/>
    <col min="15877" max="15877" width="10" style="2" customWidth="1"/>
    <col min="15878" max="15878" width="1.7109375" style="2" customWidth="1"/>
    <col min="15879" max="15879" width="12.42578125" style="2" customWidth="1"/>
    <col min="15880" max="15880" width="2" style="2" customWidth="1"/>
    <col min="15881" max="15881" width="13.85546875" style="2" customWidth="1"/>
    <col min="15882" max="15882" width="3.85546875" style="2" customWidth="1"/>
    <col min="15883" max="15883" width="12.42578125" style="2" customWidth="1"/>
    <col min="15884" max="15884" width="12.5703125" style="2" customWidth="1"/>
    <col min="15885" max="15885" width="16.7109375" style="2" customWidth="1"/>
    <col min="15886" max="15888" width="6.85546875" style="2"/>
    <col min="15889" max="15889" width="10.140625" style="2" bestFit="1" customWidth="1"/>
    <col min="15890" max="16121" width="6.85546875" style="2"/>
    <col min="16122" max="16122" width="28.5703125" style="2" customWidth="1"/>
    <col min="16123" max="16123" width="13.5703125" style="2" customWidth="1"/>
    <col min="16124" max="16124" width="11.7109375" style="2" customWidth="1"/>
    <col min="16125" max="16125" width="12" style="2" customWidth="1"/>
    <col min="16126" max="16127" width="11.42578125" style="2" customWidth="1"/>
    <col min="16128" max="16128" width="13.140625" style="2" customWidth="1"/>
    <col min="16129" max="16129" width="11.140625" style="2" customWidth="1"/>
    <col min="16130" max="16130" width="10.7109375" style="2" customWidth="1"/>
    <col min="16131" max="16131" width="9" style="2" customWidth="1"/>
    <col min="16132" max="16132" width="9.140625" style="2" customWidth="1"/>
    <col min="16133" max="16133" width="10" style="2" customWidth="1"/>
    <col min="16134" max="16134" width="1.7109375" style="2" customWidth="1"/>
    <col min="16135" max="16135" width="12.42578125" style="2" customWidth="1"/>
    <col min="16136" max="16136" width="2" style="2" customWidth="1"/>
    <col min="16137" max="16137" width="13.85546875" style="2" customWidth="1"/>
    <col min="16138" max="16138" width="3.85546875" style="2" customWidth="1"/>
    <col min="16139" max="16139" width="12.42578125" style="2" customWidth="1"/>
    <col min="16140" max="16140" width="12.5703125" style="2" customWidth="1"/>
    <col min="16141" max="16141" width="16.7109375" style="2" customWidth="1"/>
    <col min="16142" max="16144" width="6.85546875" style="2"/>
    <col min="16145" max="16145" width="10.140625" style="2" bestFit="1" customWidth="1"/>
    <col min="16146" max="16384" width="6.85546875" style="2"/>
  </cols>
  <sheetData>
    <row r="1" spans="1:28" ht="18" x14ac:dyDescent="0.2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U1" s="3"/>
      <c r="V1" s="3"/>
      <c r="W1" s="3"/>
      <c r="X1" s="3"/>
      <c r="Y1" s="3"/>
    </row>
    <row r="2" spans="1:28" ht="20.25" x14ac:dyDescent="0.2">
      <c r="A2" s="4"/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8"/>
      <c r="O2" s="9"/>
      <c r="P2" s="10"/>
      <c r="Q2" s="11" t="s">
        <v>2</v>
      </c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28" ht="116.25" customHeight="1" x14ac:dyDescent="0.2">
      <c r="A3" s="13" t="s">
        <v>3</v>
      </c>
      <c r="B3" s="14" t="s">
        <v>4</v>
      </c>
      <c r="C3" s="14" t="s">
        <v>5</v>
      </c>
      <c r="D3" s="14" t="s">
        <v>6</v>
      </c>
      <c r="E3" s="15" t="s">
        <v>7</v>
      </c>
      <c r="F3" s="15" t="s">
        <v>8</v>
      </c>
      <c r="G3" s="15" t="s">
        <v>9</v>
      </c>
      <c r="H3" s="16" t="s">
        <v>10</v>
      </c>
      <c r="I3" s="17" t="s">
        <v>11</v>
      </c>
      <c r="J3" s="18" t="s">
        <v>12</v>
      </c>
      <c r="K3" s="19" t="s">
        <v>13</v>
      </c>
      <c r="L3" s="18" t="s">
        <v>14</v>
      </c>
      <c r="M3" s="20" t="s">
        <v>15</v>
      </c>
      <c r="N3" s="21"/>
      <c r="O3" s="16" t="s">
        <v>16</v>
      </c>
      <c r="P3" s="22"/>
      <c r="Q3" s="23" t="s">
        <v>17</v>
      </c>
      <c r="R3" s="23" t="s">
        <v>18</v>
      </c>
      <c r="S3" s="23" t="s">
        <v>19</v>
      </c>
      <c r="T3" s="23" t="s">
        <v>20</v>
      </c>
      <c r="U3" s="24" t="s">
        <v>21</v>
      </c>
      <c r="V3" s="25" t="s">
        <v>22</v>
      </c>
      <c r="W3" s="26" t="s">
        <v>23</v>
      </c>
      <c r="X3" s="25" t="s">
        <v>11</v>
      </c>
      <c r="Y3" s="26" t="s">
        <v>24</v>
      </c>
      <c r="Z3" s="23" t="s">
        <v>25</v>
      </c>
      <c r="AA3" s="23" t="s">
        <v>26</v>
      </c>
      <c r="AB3" s="27" t="s">
        <v>27</v>
      </c>
    </row>
    <row r="4" spans="1:28" x14ac:dyDescent="0.2">
      <c r="A4" s="28" t="s">
        <v>28</v>
      </c>
      <c r="B4" s="29">
        <v>8856100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16720</v>
      </c>
      <c r="I4" s="29">
        <v>100810</v>
      </c>
      <c r="J4" s="29">
        <v>147440</v>
      </c>
      <c r="K4" s="29">
        <v>0</v>
      </c>
      <c r="L4" s="29">
        <v>7980</v>
      </c>
      <c r="M4" s="29">
        <v>14800</v>
      </c>
      <c r="N4" s="29"/>
      <c r="O4" s="29">
        <v>490821.77769412391</v>
      </c>
      <c r="P4" s="29"/>
      <c r="Q4" s="29">
        <v>9346921.7776941247</v>
      </c>
      <c r="R4" s="29">
        <v>24700</v>
      </c>
      <c r="S4" s="29">
        <v>9371621.7776941247</v>
      </c>
      <c r="T4" s="29">
        <v>159656.00558024115</v>
      </c>
      <c r="U4" s="103">
        <v>9211965.772113882</v>
      </c>
      <c r="V4" s="29">
        <v>147440</v>
      </c>
      <c r="W4" s="103">
        <v>66083.826532142499</v>
      </c>
      <c r="X4" s="29">
        <v>100810</v>
      </c>
      <c r="Y4" s="103">
        <v>10725.439234223484</v>
      </c>
      <c r="Z4" s="33">
        <f>U4+W4+Y4</f>
        <v>9288775.0378802475</v>
      </c>
      <c r="AA4" s="35">
        <f>Z4/1000</f>
        <v>9288.7750378802466</v>
      </c>
      <c r="AB4" s="36">
        <f>AA4*35</f>
        <v>325107.12632580864</v>
      </c>
    </row>
    <row r="5" spans="1:28" x14ac:dyDescent="0.2">
      <c r="A5" s="28" t="s">
        <v>29</v>
      </c>
      <c r="B5" s="29">
        <v>12241670</v>
      </c>
      <c r="C5" s="29">
        <v>0</v>
      </c>
      <c r="D5" s="29">
        <v>41890</v>
      </c>
      <c r="E5" s="29">
        <v>6191610</v>
      </c>
      <c r="F5" s="29">
        <v>0</v>
      </c>
      <c r="G5" s="29">
        <v>0</v>
      </c>
      <c r="H5" s="29">
        <v>5675370</v>
      </c>
      <c r="I5" s="29">
        <v>826840</v>
      </c>
      <c r="J5" s="29">
        <v>299600</v>
      </c>
      <c r="K5" s="29">
        <v>6350</v>
      </c>
      <c r="L5" s="29">
        <v>0</v>
      </c>
      <c r="M5" s="29">
        <v>24090</v>
      </c>
      <c r="N5" s="29"/>
      <c r="O5" s="29">
        <v>2008197.7567824</v>
      </c>
      <c r="P5" s="104"/>
      <c r="Q5" s="29">
        <v>20483367.756782398</v>
      </c>
      <c r="R5" s="29">
        <v>5675370</v>
      </c>
      <c r="S5" s="29">
        <v>26158737.756782398</v>
      </c>
      <c r="T5" s="29">
        <v>445461.55153706984</v>
      </c>
      <c r="U5" s="103">
        <v>25713276.205245331</v>
      </c>
      <c r="V5" s="29">
        <v>305950</v>
      </c>
      <c r="W5" s="103">
        <v>138280.96406133816</v>
      </c>
      <c r="X5" s="29">
        <v>826840</v>
      </c>
      <c r="Y5" s="103">
        <v>76618.554004015808</v>
      </c>
      <c r="Z5" s="33">
        <f t="shared" ref="Z5:Z68" si="0">U5+W5+Y5</f>
        <v>25928175.723310687</v>
      </c>
      <c r="AA5" s="35">
        <f t="shared" ref="AA5:AA68" si="1">Z5/1000</f>
        <v>25928.175723310687</v>
      </c>
      <c r="AB5" s="36">
        <f t="shared" ref="AB5:AB68" si="2">AA5*35</f>
        <v>907486.15031587402</v>
      </c>
    </row>
    <row r="6" spans="1:28" x14ac:dyDescent="0.2">
      <c r="A6" s="28" t="s">
        <v>30</v>
      </c>
      <c r="B6" s="29">
        <v>17457010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3246270</v>
      </c>
      <c r="I6" s="29">
        <v>966810</v>
      </c>
      <c r="J6" s="29">
        <v>164710</v>
      </c>
      <c r="K6" s="29">
        <v>0</v>
      </c>
      <c r="L6" s="29">
        <v>0</v>
      </c>
      <c r="M6" s="29">
        <v>21400</v>
      </c>
      <c r="N6" s="29"/>
      <c r="O6" s="29">
        <v>1718340.0683902055</v>
      </c>
      <c r="P6" s="104"/>
      <c r="Q6" s="29">
        <v>19175350.068390206</v>
      </c>
      <c r="R6" s="29">
        <v>3246270</v>
      </c>
      <c r="S6" s="29">
        <v>22421620.068390206</v>
      </c>
      <c r="T6" s="29">
        <v>382082.66546155012</v>
      </c>
      <c r="U6" s="103">
        <v>22039537.402928658</v>
      </c>
      <c r="V6" s="29">
        <v>164710</v>
      </c>
      <c r="W6" s="103">
        <v>74308.588445391229</v>
      </c>
      <c r="X6" s="29">
        <v>966810</v>
      </c>
      <c r="Y6" s="103">
        <v>92792.148570401318</v>
      </c>
      <c r="Z6" s="33">
        <f t="shared" si="0"/>
        <v>22206638.139944449</v>
      </c>
      <c r="AA6" s="35">
        <f t="shared" si="1"/>
        <v>22206.638139944451</v>
      </c>
      <c r="AB6" s="36">
        <f t="shared" si="2"/>
        <v>777232.33489805576</v>
      </c>
    </row>
    <row r="7" spans="1:28" ht="25.5" x14ac:dyDescent="0.2">
      <c r="A7" s="28" t="s">
        <v>31</v>
      </c>
      <c r="B7" s="29">
        <v>18867870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4152864</v>
      </c>
      <c r="I7" s="29">
        <v>435600</v>
      </c>
      <c r="J7" s="29">
        <v>84620</v>
      </c>
      <c r="K7" s="29">
        <v>7250</v>
      </c>
      <c r="L7" s="29">
        <v>0</v>
      </c>
      <c r="M7" s="29">
        <v>6720</v>
      </c>
      <c r="N7" s="29"/>
      <c r="O7" s="29">
        <v>1160247.9373589004</v>
      </c>
      <c r="P7" s="104"/>
      <c r="Q7" s="29">
        <v>20028117.937358901</v>
      </c>
      <c r="R7" s="29">
        <v>4152864</v>
      </c>
      <c r="S7" s="29">
        <v>24180981.937358901</v>
      </c>
      <c r="T7" s="29">
        <v>411181.10012594319</v>
      </c>
      <c r="U7" s="103">
        <v>23769800.837232959</v>
      </c>
      <c r="V7" s="29">
        <v>91870</v>
      </c>
      <c r="W7" s="103">
        <v>39884.012213605631</v>
      </c>
      <c r="X7" s="29">
        <v>435600</v>
      </c>
      <c r="Y7" s="103">
        <v>39188.583788623699</v>
      </c>
      <c r="Z7" s="33">
        <f t="shared" si="0"/>
        <v>23848873.433235187</v>
      </c>
      <c r="AA7" s="35">
        <f t="shared" si="1"/>
        <v>23848.873433235189</v>
      </c>
      <c r="AB7" s="36">
        <f t="shared" si="2"/>
        <v>834710.57016323158</v>
      </c>
    </row>
    <row r="8" spans="1:28" x14ac:dyDescent="0.2">
      <c r="A8" s="28" t="s">
        <v>32</v>
      </c>
      <c r="B8" s="29">
        <v>965060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/>
      <c r="O8" s="29">
        <v>380.51288707444036</v>
      </c>
      <c r="P8" s="104"/>
      <c r="Q8" s="29">
        <v>965440.51288707438</v>
      </c>
      <c r="R8" s="29">
        <v>0</v>
      </c>
      <c r="S8" s="29">
        <v>965440.51288707438</v>
      </c>
      <c r="T8" s="29">
        <v>16831.865496597675</v>
      </c>
      <c r="U8" s="103">
        <v>948608.64739047678</v>
      </c>
      <c r="V8" s="29">
        <v>0</v>
      </c>
      <c r="W8" s="103">
        <v>0</v>
      </c>
      <c r="X8" s="29">
        <v>0</v>
      </c>
      <c r="Y8" s="103">
        <v>0</v>
      </c>
      <c r="Z8" s="33">
        <f t="shared" si="0"/>
        <v>948608.64739047678</v>
      </c>
      <c r="AA8" s="35">
        <f t="shared" si="1"/>
        <v>948.60864739047679</v>
      </c>
      <c r="AB8" s="36">
        <f t="shared" si="2"/>
        <v>33201.302658666689</v>
      </c>
    </row>
    <row r="9" spans="1:28" x14ac:dyDescent="0.2">
      <c r="A9" s="28" t="s">
        <v>33</v>
      </c>
      <c r="B9" s="29">
        <v>108574430</v>
      </c>
      <c r="C9" s="29">
        <v>0</v>
      </c>
      <c r="D9" s="29">
        <v>0</v>
      </c>
      <c r="E9" s="29">
        <v>0</v>
      </c>
      <c r="F9" s="29">
        <v>91512165</v>
      </c>
      <c r="G9" s="29">
        <v>80371789</v>
      </c>
      <c r="H9" s="29">
        <v>43761570</v>
      </c>
      <c r="I9" s="29">
        <v>9800</v>
      </c>
      <c r="J9" s="29">
        <v>4270370</v>
      </c>
      <c r="K9" s="29">
        <v>1338748</v>
      </c>
      <c r="L9" s="29">
        <v>5810</v>
      </c>
      <c r="M9" s="29">
        <v>0</v>
      </c>
      <c r="N9" s="29"/>
      <c r="O9" s="29">
        <v>12919890.850073013</v>
      </c>
      <c r="P9" s="104"/>
      <c r="Q9" s="29">
        <v>213006485.85007301</v>
      </c>
      <c r="R9" s="29">
        <v>124139169</v>
      </c>
      <c r="S9" s="29">
        <v>337145654.85007298</v>
      </c>
      <c r="T9" s="29">
        <v>5743174.0430714181</v>
      </c>
      <c r="U9" s="103">
        <v>331402480.80700159</v>
      </c>
      <c r="V9" s="29">
        <v>5609118</v>
      </c>
      <c r="W9" s="103">
        <v>2556636.5661701718</v>
      </c>
      <c r="X9" s="29">
        <v>9800</v>
      </c>
      <c r="Y9" s="103">
        <v>788.31182575688069</v>
      </c>
      <c r="Z9" s="33">
        <f t="shared" si="0"/>
        <v>333959905.6849975</v>
      </c>
      <c r="AA9" s="35">
        <f t="shared" si="1"/>
        <v>333959.9056849975</v>
      </c>
      <c r="AB9" s="36">
        <f t="shared" si="2"/>
        <v>11688596.698974913</v>
      </c>
    </row>
    <row r="10" spans="1:28" x14ac:dyDescent="0.2">
      <c r="A10" s="28" t="s">
        <v>34</v>
      </c>
      <c r="B10" s="29">
        <v>5138740</v>
      </c>
      <c r="C10" s="29">
        <v>0</v>
      </c>
      <c r="D10" s="29">
        <v>0</v>
      </c>
      <c r="E10" s="29">
        <v>864040</v>
      </c>
      <c r="F10" s="29">
        <v>11134905</v>
      </c>
      <c r="G10" s="29">
        <v>9779381</v>
      </c>
      <c r="H10" s="29">
        <v>1427340</v>
      </c>
      <c r="I10" s="29">
        <v>750370</v>
      </c>
      <c r="J10" s="29">
        <v>334060</v>
      </c>
      <c r="K10" s="29">
        <v>0</v>
      </c>
      <c r="L10" s="29">
        <v>0</v>
      </c>
      <c r="M10" s="29">
        <v>24550</v>
      </c>
      <c r="N10" s="29"/>
      <c r="O10" s="29">
        <v>1288143.6973889861</v>
      </c>
      <c r="P10" s="104"/>
      <c r="Q10" s="29">
        <v>18425828.697388984</v>
      </c>
      <c r="R10" s="29">
        <v>11206721</v>
      </c>
      <c r="S10" s="29">
        <v>29632549.697388984</v>
      </c>
      <c r="T10" s="29">
        <v>502814.27877006994</v>
      </c>
      <c r="U10" s="103">
        <v>29129735.418618914</v>
      </c>
      <c r="V10" s="29">
        <v>334060</v>
      </c>
      <c r="W10" s="103">
        <v>149903.37578669979</v>
      </c>
      <c r="X10" s="29">
        <v>750370</v>
      </c>
      <c r="Y10" s="103">
        <v>73709.566825546412</v>
      </c>
      <c r="Z10" s="33">
        <f t="shared" si="0"/>
        <v>29353348.361231159</v>
      </c>
      <c r="AA10" s="35">
        <f t="shared" si="1"/>
        <v>29353.348361231161</v>
      </c>
      <c r="AB10" s="36">
        <f t="shared" si="2"/>
        <v>1027367.1926430906</v>
      </c>
    </row>
    <row r="11" spans="1:28" x14ac:dyDescent="0.2">
      <c r="A11" s="28" t="s">
        <v>35</v>
      </c>
      <c r="B11" s="29">
        <v>4098740</v>
      </c>
      <c r="C11" s="29">
        <v>0</v>
      </c>
      <c r="D11" s="29">
        <v>0</v>
      </c>
      <c r="E11" s="29">
        <v>5345025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/>
      <c r="O11" s="29">
        <v>266877.72618597891</v>
      </c>
      <c r="P11" s="104"/>
      <c r="Q11" s="29">
        <v>9710642.7261859775</v>
      </c>
      <c r="R11" s="29">
        <v>0</v>
      </c>
      <c r="S11" s="29">
        <v>9710642.7261859775</v>
      </c>
      <c r="T11" s="29">
        <v>167121.38230804412</v>
      </c>
      <c r="U11" s="103">
        <v>9543521.3438779339</v>
      </c>
      <c r="V11" s="29">
        <v>0</v>
      </c>
      <c r="W11" s="103">
        <v>0</v>
      </c>
      <c r="X11" s="29">
        <v>0</v>
      </c>
      <c r="Y11" s="103">
        <v>0</v>
      </c>
      <c r="Z11" s="33">
        <f t="shared" si="0"/>
        <v>9543521.3438779339</v>
      </c>
      <c r="AA11" s="35">
        <f t="shared" si="1"/>
        <v>9543.5213438779338</v>
      </c>
      <c r="AB11" s="36">
        <f t="shared" si="2"/>
        <v>334023.24703572766</v>
      </c>
    </row>
    <row r="12" spans="1:28" x14ac:dyDescent="0.2">
      <c r="A12" s="28" t="s">
        <v>36</v>
      </c>
      <c r="B12" s="29">
        <v>10784790</v>
      </c>
      <c r="C12" s="29">
        <v>9964970</v>
      </c>
      <c r="D12" s="29">
        <v>0</v>
      </c>
      <c r="E12" s="29">
        <v>205760</v>
      </c>
      <c r="F12" s="29">
        <v>0</v>
      </c>
      <c r="G12" s="29">
        <v>0</v>
      </c>
      <c r="H12" s="29">
        <v>0</v>
      </c>
      <c r="I12" s="29">
        <v>30750</v>
      </c>
      <c r="J12" s="29">
        <v>803770</v>
      </c>
      <c r="K12" s="29">
        <v>0</v>
      </c>
      <c r="L12" s="29">
        <v>0</v>
      </c>
      <c r="M12" s="29">
        <v>14100</v>
      </c>
      <c r="N12" s="29"/>
      <c r="O12" s="29">
        <v>669904.01151596254</v>
      </c>
      <c r="P12" s="104"/>
      <c r="Q12" s="29">
        <v>21625424.01151596</v>
      </c>
      <c r="R12" s="29">
        <v>0</v>
      </c>
      <c r="S12" s="29">
        <v>21625424.01151596</v>
      </c>
      <c r="T12" s="29">
        <v>368165.10525516688</v>
      </c>
      <c r="U12" s="103">
        <v>21257258.906260796</v>
      </c>
      <c r="V12" s="29">
        <v>803770</v>
      </c>
      <c r="W12" s="103">
        <v>356658.57066543226</v>
      </c>
      <c r="X12" s="29">
        <v>30750</v>
      </c>
      <c r="Y12" s="103">
        <v>3006.9629932959483</v>
      </c>
      <c r="Z12" s="33">
        <f t="shared" si="0"/>
        <v>21616924.439919528</v>
      </c>
      <c r="AA12" s="35">
        <f t="shared" si="1"/>
        <v>21616.924439919527</v>
      </c>
      <c r="AB12" s="36">
        <f t="shared" si="2"/>
        <v>756592.35539718345</v>
      </c>
    </row>
    <row r="13" spans="1:28" x14ac:dyDescent="0.2">
      <c r="A13" s="28" t="s">
        <v>37</v>
      </c>
      <c r="B13" s="29">
        <v>30688110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6846310</v>
      </c>
      <c r="I13" s="29">
        <v>88560</v>
      </c>
      <c r="J13" s="29">
        <v>312790</v>
      </c>
      <c r="K13" s="29">
        <v>0</v>
      </c>
      <c r="L13" s="29">
        <v>0</v>
      </c>
      <c r="M13" s="29">
        <v>3620</v>
      </c>
      <c r="N13" s="29"/>
      <c r="O13" s="29">
        <v>3517728.9303106274</v>
      </c>
      <c r="P13" s="104"/>
      <c r="Q13" s="29">
        <v>34205838.930310629</v>
      </c>
      <c r="R13" s="29">
        <v>6846310</v>
      </c>
      <c r="S13" s="29">
        <v>41052148.930310629</v>
      </c>
      <c r="T13" s="29">
        <v>699019.90776176017</v>
      </c>
      <c r="U13" s="103">
        <v>40353129.022548869</v>
      </c>
      <c r="V13" s="29">
        <v>312790</v>
      </c>
      <c r="W13" s="103">
        <v>142384.72337288089</v>
      </c>
      <c r="X13" s="29">
        <v>88560</v>
      </c>
      <c r="Y13" s="103">
        <v>7703.8877790581628</v>
      </c>
      <c r="Z13" s="33">
        <f t="shared" si="0"/>
        <v>40503217.63370081</v>
      </c>
      <c r="AA13" s="35">
        <f t="shared" si="1"/>
        <v>40503.217633700813</v>
      </c>
      <c r="AB13" s="36">
        <f t="shared" si="2"/>
        <v>1417612.6171795283</v>
      </c>
    </row>
    <row r="14" spans="1:28" x14ac:dyDescent="0.2">
      <c r="A14" s="28" t="s">
        <v>38</v>
      </c>
      <c r="B14" s="29">
        <v>46309580</v>
      </c>
      <c r="C14" s="29">
        <v>10673630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8180</v>
      </c>
      <c r="J14" s="29">
        <v>100250</v>
      </c>
      <c r="K14" s="29">
        <v>0</v>
      </c>
      <c r="L14" s="29">
        <v>0</v>
      </c>
      <c r="M14" s="29">
        <v>15840</v>
      </c>
      <c r="N14" s="29"/>
      <c r="O14" s="29">
        <v>194864.42151497345</v>
      </c>
      <c r="P14" s="104"/>
      <c r="Q14" s="29">
        <v>57178074.421514973</v>
      </c>
      <c r="R14" s="29">
        <v>0</v>
      </c>
      <c r="S14" s="29">
        <v>57178074.421514973</v>
      </c>
      <c r="T14" s="29">
        <v>977551.73281165736</v>
      </c>
      <c r="U14" s="103">
        <v>56200522.688703313</v>
      </c>
      <c r="V14" s="29">
        <v>100250</v>
      </c>
      <c r="W14" s="103">
        <v>45594.479470091319</v>
      </c>
      <c r="X14" s="29">
        <v>8180</v>
      </c>
      <c r="Y14" s="103">
        <v>705.52720016033072</v>
      </c>
      <c r="Z14" s="33">
        <f t="shared" si="0"/>
        <v>56246822.695373565</v>
      </c>
      <c r="AA14" s="35">
        <f t="shared" si="1"/>
        <v>56246.822695373565</v>
      </c>
      <c r="AB14" s="36">
        <f t="shared" si="2"/>
        <v>1968638.7943380747</v>
      </c>
    </row>
    <row r="15" spans="1:28" x14ac:dyDescent="0.2">
      <c r="A15" s="28" t="s">
        <v>39</v>
      </c>
      <c r="B15" s="29">
        <v>45304050</v>
      </c>
      <c r="C15" s="29">
        <v>5454240</v>
      </c>
      <c r="D15" s="29">
        <v>7118410</v>
      </c>
      <c r="E15" s="29">
        <v>0</v>
      </c>
      <c r="F15" s="29">
        <v>0</v>
      </c>
      <c r="G15" s="29">
        <v>0</v>
      </c>
      <c r="H15" s="29">
        <v>3883960</v>
      </c>
      <c r="I15" s="29">
        <v>7030</v>
      </c>
      <c r="J15" s="29">
        <v>571010</v>
      </c>
      <c r="K15" s="29">
        <v>0</v>
      </c>
      <c r="L15" s="29">
        <v>6890</v>
      </c>
      <c r="M15" s="29">
        <v>44700</v>
      </c>
      <c r="N15" s="29"/>
      <c r="O15" s="29">
        <v>1547289.790927446</v>
      </c>
      <c r="P15" s="104"/>
      <c r="Q15" s="29">
        <v>59423989.790927447</v>
      </c>
      <c r="R15" s="29">
        <v>3890850</v>
      </c>
      <c r="S15" s="29">
        <v>63314839.790927447</v>
      </c>
      <c r="T15" s="29">
        <v>1080025.911887255</v>
      </c>
      <c r="U15" s="103">
        <v>62234813.879040197</v>
      </c>
      <c r="V15" s="29">
        <v>571010</v>
      </c>
      <c r="W15" s="103">
        <v>260305.71813662612</v>
      </c>
      <c r="X15" s="29">
        <v>7030</v>
      </c>
      <c r="Y15" s="103">
        <v>762.03593592956622</v>
      </c>
      <c r="Z15" s="33">
        <f t="shared" si="0"/>
        <v>62495881.633112751</v>
      </c>
      <c r="AA15" s="35">
        <f t="shared" si="1"/>
        <v>62495.881633112753</v>
      </c>
      <c r="AB15" s="36">
        <f t="shared" si="2"/>
        <v>2187355.8571589463</v>
      </c>
    </row>
    <row r="16" spans="1:28" ht="25.5" x14ac:dyDescent="0.2">
      <c r="A16" s="28" t="s">
        <v>40</v>
      </c>
      <c r="B16" s="29">
        <v>29165290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55660</v>
      </c>
      <c r="J16" s="29">
        <v>0</v>
      </c>
      <c r="K16" s="29">
        <v>0</v>
      </c>
      <c r="L16" s="29">
        <v>0</v>
      </c>
      <c r="M16" s="29">
        <v>31120</v>
      </c>
      <c r="N16" s="29"/>
      <c r="O16" s="29">
        <v>1763200.6682768366</v>
      </c>
      <c r="P16" s="104"/>
      <c r="Q16" s="29">
        <v>30928490.668276835</v>
      </c>
      <c r="R16" s="29">
        <v>0</v>
      </c>
      <c r="S16" s="29">
        <v>30928490.668276835</v>
      </c>
      <c r="T16" s="29">
        <v>528028.21229173429</v>
      </c>
      <c r="U16" s="103">
        <v>30400462.455985099</v>
      </c>
      <c r="V16" s="29">
        <v>0</v>
      </c>
      <c r="W16" s="103">
        <v>0</v>
      </c>
      <c r="X16" s="29">
        <v>55660</v>
      </c>
      <c r="Y16" s="103">
        <v>6033.4168127794674</v>
      </c>
      <c r="Z16" s="33">
        <f t="shared" si="0"/>
        <v>30406495.87279788</v>
      </c>
      <c r="AA16" s="35">
        <f t="shared" si="1"/>
        <v>30406.495872797881</v>
      </c>
      <c r="AB16" s="36">
        <f t="shared" si="2"/>
        <v>1064227.3555479259</v>
      </c>
    </row>
    <row r="17" spans="1:28" x14ac:dyDescent="0.2">
      <c r="A17" s="28" t="s">
        <v>41</v>
      </c>
      <c r="B17" s="29">
        <v>9819510</v>
      </c>
      <c r="C17" s="29">
        <v>222720</v>
      </c>
      <c r="D17" s="29">
        <v>0</v>
      </c>
      <c r="E17" s="29">
        <v>0</v>
      </c>
      <c r="F17" s="29">
        <v>0</v>
      </c>
      <c r="G17" s="29">
        <v>0</v>
      </c>
      <c r="H17" s="29">
        <v>39320</v>
      </c>
      <c r="I17" s="29">
        <v>128320</v>
      </c>
      <c r="J17" s="29">
        <v>656030</v>
      </c>
      <c r="K17" s="29">
        <v>8210</v>
      </c>
      <c r="L17" s="29">
        <v>1848650</v>
      </c>
      <c r="M17" s="29">
        <v>12790</v>
      </c>
      <c r="N17" s="29"/>
      <c r="O17" s="29">
        <v>240236.96080979571</v>
      </c>
      <c r="P17" s="104"/>
      <c r="Q17" s="29">
        <v>10282466.960809795</v>
      </c>
      <c r="R17" s="29">
        <v>1887970</v>
      </c>
      <c r="S17" s="29">
        <v>12170436.960809795</v>
      </c>
      <c r="T17" s="29">
        <v>207062.11278171465</v>
      </c>
      <c r="U17" s="103">
        <v>11963374.848028081</v>
      </c>
      <c r="V17" s="29">
        <v>664240</v>
      </c>
      <c r="W17" s="103">
        <v>296415.2006016185</v>
      </c>
      <c r="X17" s="29">
        <v>128320</v>
      </c>
      <c r="Y17" s="103">
        <v>10636.862588750138</v>
      </c>
      <c r="Z17" s="33">
        <f t="shared" si="0"/>
        <v>12270426.911218449</v>
      </c>
      <c r="AA17" s="35">
        <f t="shared" si="1"/>
        <v>12270.42691121845</v>
      </c>
      <c r="AB17" s="36">
        <f t="shared" si="2"/>
        <v>429464.94189264573</v>
      </c>
    </row>
    <row r="18" spans="1:28" x14ac:dyDescent="0.2">
      <c r="A18" s="28" t="s">
        <v>42</v>
      </c>
      <c r="B18" s="29">
        <v>19264710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684500</v>
      </c>
      <c r="J18" s="29">
        <v>392430</v>
      </c>
      <c r="K18" s="29">
        <v>0</v>
      </c>
      <c r="L18" s="29">
        <v>0</v>
      </c>
      <c r="M18" s="29">
        <v>0</v>
      </c>
      <c r="N18" s="29"/>
      <c r="O18" s="29">
        <v>134897.73857588787</v>
      </c>
      <c r="P18" s="104"/>
      <c r="Q18" s="29">
        <v>19399607.738575887</v>
      </c>
      <c r="R18" s="29">
        <v>0</v>
      </c>
      <c r="S18" s="29">
        <v>19399607.738575887</v>
      </c>
      <c r="T18" s="29">
        <v>330373.34372290177</v>
      </c>
      <c r="U18" s="103">
        <v>19069234.394852985</v>
      </c>
      <c r="V18" s="29">
        <v>392430</v>
      </c>
      <c r="W18" s="103">
        <v>174229.15014208388</v>
      </c>
      <c r="X18" s="29">
        <v>684500</v>
      </c>
      <c r="Y18" s="103">
        <v>61097.24232085095</v>
      </c>
      <c r="Z18" s="33">
        <f t="shared" si="0"/>
        <v>19304560.78731592</v>
      </c>
      <c r="AA18" s="35">
        <f t="shared" si="1"/>
        <v>19304.560787315921</v>
      </c>
      <c r="AB18" s="36">
        <f t="shared" si="2"/>
        <v>675659.62755605718</v>
      </c>
    </row>
    <row r="19" spans="1:28" x14ac:dyDescent="0.2">
      <c r="A19" s="28" t="s">
        <v>43</v>
      </c>
      <c r="B19" s="29">
        <v>16302870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  <c r="H19" s="29">
        <v>2246630</v>
      </c>
      <c r="I19" s="29">
        <v>36970</v>
      </c>
      <c r="J19" s="29">
        <v>0</v>
      </c>
      <c r="K19" s="29">
        <v>0</v>
      </c>
      <c r="L19" s="29">
        <v>9580</v>
      </c>
      <c r="M19" s="29">
        <v>0</v>
      </c>
      <c r="N19" s="29"/>
      <c r="O19" s="29">
        <v>760553.67997913389</v>
      </c>
      <c r="P19" s="104"/>
      <c r="Q19" s="29">
        <v>17063423.679979131</v>
      </c>
      <c r="R19" s="29">
        <v>2256210</v>
      </c>
      <c r="S19" s="29">
        <v>19319633.679979131</v>
      </c>
      <c r="T19" s="29">
        <v>329060.08078930335</v>
      </c>
      <c r="U19" s="103">
        <v>18990573.599189829</v>
      </c>
      <c r="V19" s="29">
        <v>0</v>
      </c>
      <c r="W19" s="103">
        <v>0</v>
      </c>
      <c r="X19" s="29">
        <v>36970</v>
      </c>
      <c r="Y19" s="103">
        <v>2973.8661426767226</v>
      </c>
      <c r="Z19" s="33">
        <f t="shared" si="0"/>
        <v>18993547.465332504</v>
      </c>
      <c r="AA19" s="35">
        <f t="shared" si="1"/>
        <v>18993.547465332504</v>
      </c>
      <c r="AB19" s="36">
        <f t="shared" si="2"/>
        <v>664774.16128663765</v>
      </c>
    </row>
    <row r="20" spans="1:28" x14ac:dyDescent="0.2">
      <c r="A20" s="28" t="s">
        <v>44</v>
      </c>
      <c r="B20" s="29">
        <v>30085660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9548660</v>
      </c>
      <c r="I20" s="29">
        <v>1870000</v>
      </c>
      <c r="J20" s="29">
        <v>151180</v>
      </c>
      <c r="K20" s="29">
        <v>0</v>
      </c>
      <c r="L20" s="29">
        <v>0</v>
      </c>
      <c r="M20" s="29">
        <v>12630</v>
      </c>
      <c r="N20" s="29"/>
      <c r="O20" s="29">
        <v>3554514.529195861</v>
      </c>
      <c r="P20" s="104"/>
      <c r="Q20" s="29">
        <v>33640174.52919586</v>
      </c>
      <c r="R20" s="29">
        <v>9548660</v>
      </c>
      <c r="S20" s="29">
        <v>43188834.52919586</v>
      </c>
      <c r="T20" s="29">
        <v>736062.88877251744</v>
      </c>
      <c r="U20" s="103">
        <v>42452771.640423343</v>
      </c>
      <c r="V20" s="29">
        <v>151180</v>
      </c>
      <c r="W20" s="103">
        <v>66887.539497047779</v>
      </c>
      <c r="X20" s="29">
        <v>1870000</v>
      </c>
      <c r="Y20" s="103">
        <v>163894.75941055032</v>
      </c>
      <c r="Z20" s="33">
        <f t="shared" si="0"/>
        <v>42683553.939330943</v>
      </c>
      <c r="AA20" s="35">
        <f t="shared" si="1"/>
        <v>42683.553939330945</v>
      </c>
      <c r="AB20" s="36">
        <f t="shared" si="2"/>
        <v>1493924.387876583</v>
      </c>
    </row>
    <row r="21" spans="1:28" x14ac:dyDescent="0.2">
      <c r="A21" s="28" t="s">
        <v>45</v>
      </c>
      <c r="B21" s="29">
        <v>6593800</v>
      </c>
      <c r="C21" s="29">
        <v>0</v>
      </c>
      <c r="D21" s="29">
        <v>0</v>
      </c>
      <c r="E21" s="29">
        <v>5965160</v>
      </c>
      <c r="F21" s="29">
        <v>0</v>
      </c>
      <c r="G21" s="29">
        <v>0</v>
      </c>
      <c r="H21" s="29">
        <v>0</v>
      </c>
      <c r="I21" s="29">
        <v>118210</v>
      </c>
      <c r="J21" s="29">
        <v>0</v>
      </c>
      <c r="K21" s="29">
        <v>0</v>
      </c>
      <c r="L21" s="29">
        <v>0</v>
      </c>
      <c r="M21" s="29">
        <v>0</v>
      </c>
      <c r="N21" s="29"/>
      <c r="O21" s="29">
        <v>325684.07884881739</v>
      </c>
      <c r="P21" s="104"/>
      <c r="Q21" s="29">
        <v>12884644.078848816</v>
      </c>
      <c r="R21" s="29">
        <v>0</v>
      </c>
      <c r="S21" s="29">
        <v>12884644.078848816</v>
      </c>
      <c r="T21" s="29">
        <v>219432.69250201207</v>
      </c>
      <c r="U21" s="103">
        <v>12665211.386346806</v>
      </c>
      <c r="V21" s="29">
        <v>0</v>
      </c>
      <c r="W21" s="103">
        <v>0</v>
      </c>
      <c r="X21" s="29">
        <v>118210</v>
      </c>
      <c r="Y21" s="103">
        <v>10539.891480429667</v>
      </c>
      <c r="Z21" s="33">
        <f t="shared" si="0"/>
        <v>12675751.277827235</v>
      </c>
      <c r="AA21" s="35">
        <f t="shared" si="1"/>
        <v>12675.751277827236</v>
      </c>
      <c r="AB21" s="36">
        <f t="shared" si="2"/>
        <v>443651.29472395324</v>
      </c>
    </row>
    <row r="22" spans="1:28" x14ac:dyDescent="0.2">
      <c r="A22" s="28" t="s">
        <v>46</v>
      </c>
      <c r="B22" s="29">
        <v>22646570</v>
      </c>
      <c r="C22" s="29">
        <v>6961460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2133300</v>
      </c>
      <c r="J22" s="29">
        <v>206060</v>
      </c>
      <c r="K22" s="29">
        <v>0</v>
      </c>
      <c r="L22" s="29">
        <v>0</v>
      </c>
      <c r="M22" s="29">
        <v>0</v>
      </c>
      <c r="N22" s="29"/>
      <c r="O22" s="29">
        <v>4347.2863383624335</v>
      </c>
      <c r="P22" s="104"/>
      <c r="Q22" s="29">
        <v>29612377.286338363</v>
      </c>
      <c r="R22" s="29">
        <v>0</v>
      </c>
      <c r="S22" s="29">
        <v>29612377.286338363</v>
      </c>
      <c r="T22" s="29">
        <v>506308.90425372799</v>
      </c>
      <c r="U22" s="103">
        <v>29106068.382084638</v>
      </c>
      <c r="V22" s="29">
        <v>206060</v>
      </c>
      <c r="W22" s="103">
        <v>96601.311103813307</v>
      </c>
      <c r="X22" s="29">
        <v>2133300</v>
      </c>
      <c r="Y22" s="103">
        <v>186101.49425138696</v>
      </c>
      <c r="Z22" s="33">
        <f t="shared" si="0"/>
        <v>29388771.187439837</v>
      </c>
      <c r="AA22" s="35">
        <f t="shared" si="1"/>
        <v>29388.771187439837</v>
      </c>
      <c r="AB22" s="36">
        <f t="shared" si="2"/>
        <v>1028606.9915603943</v>
      </c>
    </row>
    <row r="23" spans="1:28" x14ac:dyDescent="0.2">
      <c r="A23" s="28" t="s">
        <v>47</v>
      </c>
      <c r="B23" s="29">
        <v>13317050</v>
      </c>
      <c r="C23" s="29">
        <v>410160</v>
      </c>
      <c r="D23" s="29">
        <v>0</v>
      </c>
      <c r="E23" s="29">
        <v>0</v>
      </c>
      <c r="F23" s="29">
        <v>0</v>
      </c>
      <c r="G23" s="29">
        <v>0</v>
      </c>
      <c r="H23" s="29">
        <v>2099600</v>
      </c>
      <c r="I23" s="29">
        <v>0</v>
      </c>
      <c r="J23" s="29">
        <v>0</v>
      </c>
      <c r="K23" s="29">
        <v>0</v>
      </c>
      <c r="L23" s="29">
        <v>0</v>
      </c>
      <c r="M23" s="29">
        <v>14850</v>
      </c>
      <c r="N23" s="29"/>
      <c r="O23" s="29">
        <v>793041.07707437756</v>
      </c>
      <c r="P23" s="104"/>
      <c r="Q23" s="29">
        <v>14520251.077074379</v>
      </c>
      <c r="R23" s="29">
        <v>2099600</v>
      </c>
      <c r="S23" s="29">
        <v>16619851.077074379</v>
      </c>
      <c r="T23" s="29">
        <v>282882.38281159976</v>
      </c>
      <c r="U23" s="103">
        <v>16336968.69426278</v>
      </c>
      <c r="V23" s="29">
        <v>0</v>
      </c>
      <c r="W23" s="103">
        <v>0</v>
      </c>
      <c r="X23" s="29">
        <v>0</v>
      </c>
      <c r="Y23" s="103">
        <v>0</v>
      </c>
      <c r="Z23" s="33">
        <f t="shared" si="0"/>
        <v>16336968.69426278</v>
      </c>
      <c r="AA23" s="35">
        <f t="shared" si="1"/>
        <v>16336.96869426278</v>
      </c>
      <c r="AB23" s="36">
        <f t="shared" si="2"/>
        <v>571793.90429919725</v>
      </c>
    </row>
    <row r="24" spans="1:28" ht="25.5" x14ac:dyDescent="0.2">
      <c r="A24" s="28" t="s">
        <v>48</v>
      </c>
      <c r="B24" s="29">
        <v>11782470</v>
      </c>
      <c r="C24" s="29">
        <v>0</v>
      </c>
      <c r="D24" s="29">
        <v>1283360</v>
      </c>
      <c r="E24" s="29">
        <v>2357840</v>
      </c>
      <c r="F24" s="29">
        <v>0</v>
      </c>
      <c r="G24" s="29">
        <v>0</v>
      </c>
      <c r="H24" s="29">
        <v>4723790</v>
      </c>
      <c r="I24" s="29">
        <v>647570</v>
      </c>
      <c r="J24" s="29">
        <v>135200</v>
      </c>
      <c r="K24" s="29">
        <v>0</v>
      </c>
      <c r="L24" s="29">
        <v>0</v>
      </c>
      <c r="M24" s="29">
        <v>16470</v>
      </c>
      <c r="N24" s="29"/>
      <c r="O24" s="29">
        <v>1443165.8102580232</v>
      </c>
      <c r="P24" s="104"/>
      <c r="Q24" s="29">
        <v>16866835.810258023</v>
      </c>
      <c r="R24" s="29">
        <v>4723790</v>
      </c>
      <c r="S24" s="29">
        <v>21590625.810258023</v>
      </c>
      <c r="T24" s="29">
        <v>368088.7910643979</v>
      </c>
      <c r="U24" s="103">
        <v>21222537.019193627</v>
      </c>
      <c r="V24" s="29">
        <v>135200</v>
      </c>
      <c r="W24" s="103">
        <v>49765.573856802017</v>
      </c>
      <c r="X24" s="29">
        <v>647570</v>
      </c>
      <c r="Y24" s="103">
        <v>62029.213685876777</v>
      </c>
      <c r="Z24" s="33">
        <f t="shared" si="0"/>
        <v>21334331.806736305</v>
      </c>
      <c r="AA24" s="35">
        <f t="shared" si="1"/>
        <v>21334.331806736307</v>
      </c>
      <c r="AB24" s="36">
        <f t="shared" si="2"/>
        <v>746701.61323577072</v>
      </c>
    </row>
    <row r="25" spans="1:28" x14ac:dyDescent="0.2">
      <c r="A25" s="38" t="s">
        <v>49</v>
      </c>
      <c r="B25" s="29">
        <v>22082550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84460</v>
      </c>
      <c r="K25" s="29">
        <v>0</v>
      </c>
      <c r="L25" s="29">
        <v>0</v>
      </c>
      <c r="M25" s="29">
        <v>3620</v>
      </c>
      <c r="N25" s="29"/>
      <c r="O25" s="29">
        <v>1010535.46066903</v>
      </c>
      <c r="P25" s="104"/>
      <c r="Q25" s="29">
        <v>23093085.46066903</v>
      </c>
      <c r="R25" s="29">
        <v>0</v>
      </c>
      <c r="S25" s="29">
        <v>23093085.46066903</v>
      </c>
      <c r="T25" s="29">
        <v>393350.39645982941</v>
      </c>
      <c r="U25" s="103">
        <v>22699735.0642092</v>
      </c>
      <c r="V25" s="29">
        <v>84460</v>
      </c>
      <c r="W25" s="103">
        <v>37915.495072256432</v>
      </c>
      <c r="X25" s="29">
        <v>0</v>
      </c>
      <c r="Y25" s="103">
        <v>0</v>
      </c>
      <c r="Z25" s="33">
        <f t="shared" si="0"/>
        <v>22737650.559281457</v>
      </c>
      <c r="AA25" s="35">
        <f t="shared" si="1"/>
        <v>22737.650559281457</v>
      </c>
      <c r="AB25" s="36">
        <f t="shared" si="2"/>
        <v>795817.76957485103</v>
      </c>
    </row>
    <row r="26" spans="1:28" x14ac:dyDescent="0.2">
      <c r="A26" s="28" t="s">
        <v>50</v>
      </c>
      <c r="B26" s="29">
        <v>25759590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112280</v>
      </c>
      <c r="J26" s="29">
        <v>267870</v>
      </c>
      <c r="K26" s="29">
        <v>0</v>
      </c>
      <c r="L26" s="29">
        <v>0</v>
      </c>
      <c r="M26" s="29">
        <v>13170</v>
      </c>
      <c r="N26" s="29"/>
      <c r="O26" s="29">
        <v>1001412.7396449782</v>
      </c>
      <c r="P26" s="104"/>
      <c r="Q26" s="29">
        <v>26761002.739644978</v>
      </c>
      <c r="R26" s="29">
        <v>0</v>
      </c>
      <c r="S26" s="29">
        <v>26761002.739644978</v>
      </c>
      <c r="T26" s="29">
        <v>455633.38173409342</v>
      </c>
      <c r="U26" s="103">
        <v>26305369.357910886</v>
      </c>
      <c r="V26" s="29">
        <v>267870</v>
      </c>
      <c r="W26" s="103">
        <v>123062.06676529182</v>
      </c>
      <c r="X26" s="29">
        <v>112280</v>
      </c>
      <c r="Y26" s="103">
        <v>9729.9057893375084</v>
      </c>
      <c r="Z26" s="33">
        <f t="shared" si="0"/>
        <v>26438161.330465518</v>
      </c>
      <c r="AA26" s="35">
        <f t="shared" si="1"/>
        <v>26438.161330465518</v>
      </c>
      <c r="AB26" s="36">
        <f t="shared" si="2"/>
        <v>925335.6465662932</v>
      </c>
    </row>
    <row r="27" spans="1:28" x14ac:dyDescent="0.2">
      <c r="A27" s="28" t="s">
        <v>51</v>
      </c>
      <c r="B27" s="29">
        <v>17603540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49440</v>
      </c>
      <c r="I27" s="29">
        <v>0</v>
      </c>
      <c r="J27" s="29">
        <v>0</v>
      </c>
      <c r="K27" s="29">
        <v>0</v>
      </c>
      <c r="L27" s="29">
        <v>1798720</v>
      </c>
      <c r="M27" s="29">
        <v>8630</v>
      </c>
      <c r="N27" s="29"/>
      <c r="O27" s="29">
        <v>210591.71007322674</v>
      </c>
      <c r="P27" s="104"/>
      <c r="Q27" s="29">
        <v>17814131.710073225</v>
      </c>
      <c r="R27" s="29">
        <v>1848160</v>
      </c>
      <c r="S27" s="29">
        <v>19662291.710073225</v>
      </c>
      <c r="T27" s="29">
        <v>334424.1435721101</v>
      </c>
      <c r="U27" s="103">
        <v>19327867.566501118</v>
      </c>
      <c r="V27" s="29">
        <v>0</v>
      </c>
      <c r="W27" s="103">
        <v>0</v>
      </c>
      <c r="X27" s="29">
        <v>0</v>
      </c>
      <c r="Y27" s="103">
        <v>0</v>
      </c>
      <c r="Z27" s="33">
        <f t="shared" si="0"/>
        <v>19327867.566501118</v>
      </c>
      <c r="AA27" s="35">
        <f t="shared" si="1"/>
        <v>19327.867566501118</v>
      </c>
      <c r="AB27" s="36">
        <f t="shared" si="2"/>
        <v>676475.36482753907</v>
      </c>
    </row>
    <row r="28" spans="1:28" x14ac:dyDescent="0.2">
      <c r="A28" s="28" t="s">
        <v>52</v>
      </c>
      <c r="B28" s="29">
        <v>26491380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7039050</v>
      </c>
      <c r="I28" s="29">
        <v>337730</v>
      </c>
      <c r="J28" s="29">
        <v>314200</v>
      </c>
      <c r="K28" s="29">
        <v>0</v>
      </c>
      <c r="L28" s="29">
        <v>0</v>
      </c>
      <c r="M28" s="29">
        <v>8500</v>
      </c>
      <c r="N28" s="29"/>
      <c r="O28" s="29">
        <v>468316.25609335123</v>
      </c>
      <c r="P28" s="104"/>
      <c r="Q28" s="29">
        <v>26959696.256093353</v>
      </c>
      <c r="R28" s="29">
        <v>7039050</v>
      </c>
      <c r="S28" s="29">
        <v>33998746.256093353</v>
      </c>
      <c r="T28" s="29">
        <v>579097.9566219917</v>
      </c>
      <c r="U28" s="103">
        <v>33419648.29947136</v>
      </c>
      <c r="V28" s="29">
        <v>314200</v>
      </c>
      <c r="W28" s="103">
        <v>141700.1004005702</v>
      </c>
      <c r="X28" s="29">
        <v>337730</v>
      </c>
      <c r="Y28" s="103">
        <v>33470.904765712708</v>
      </c>
      <c r="Z28" s="33">
        <f t="shared" si="0"/>
        <v>33594819.304637641</v>
      </c>
      <c r="AA28" s="35">
        <f t="shared" si="1"/>
        <v>33594.81930463764</v>
      </c>
      <c r="AB28" s="36">
        <f t="shared" si="2"/>
        <v>1175818.6756623173</v>
      </c>
    </row>
    <row r="29" spans="1:28" x14ac:dyDescent="0.2">
      <c r="A29" s="28" t="s">
        <v>53</v>
      </c>
      <c r="B29" s="29">
        <v>9240050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70810</v>
      </c>
      <c r="I29" s="29">
        <v>242490</v>
      </c>
      <c r="J29" s="29">
        <v>40560</v>
      </c>
      <c r="K29" s="29">
        <v>0</v>
      </c>
      <c r="L29" s="29">
        <v>0</v>
      </c>
      <c r="M29" s="29">
        <v>11540</v>
      </c>
      <c r="N29" s="29"/>
      <c r="O29" s="29">
        <v>446744.79301130574</v>
      </c>
      <c r="P29" s="104"/>
      <c r="Q29" s="29">
        <v>9686794.7930113059</v>
      </c>
      <c r="R29" s="29">
        <v>70810</v>
      </c>
      <c r="S29" s="29">
        <v>9757604.7930113059</v>
      </c>
      <c r="T29" s="29">
        <v>166231.27592454432</v>
      </c>
      <c r="U29" s="103">
        <v>9591373.5170867611</v>
      </c>
      <c r="V29" s="29">
        <v>40560</v>
      </c>
      <c r="W29" s="103">
        <v>18151.825306923594</v>
      </c>
      <c r="X29" s="29">
        <v>242490</v>
      </c>
      <c r="Y29" s="103">
        <v>23294.723224850415</v>
      </c>
      <c r="Z29" s="33">
        <f t="shared" si="0"/>
        <v>9632820.0656185355</v>
      </c>
      <c r="AA29" s="35">
        <f t="shared" si="1"/>
        <v>9632.8200656185363</v>
      </c>
      <c r="AB29" s="36">
        <f t="shared" si="2"/>
        <v>337148.70229664876</v>
      </c>
    </row>
    <row r="30" spans="1:28" x14ac:dyDescent="0.2">
      <c r="A30" s="28" t="s">
        <v>54</v>
      </c>
      <c r="B30" s="29">
        <v>22814450</v>
      </c>
      <c r="C30" s="29">
        <v>0</v>
      </c>
      <c r="D30" s="29">
        <v>0</v>
      </c>
      <c r="E30" s="29">
        <v>9251990</v>
      </c>
      <c r="F30" s="29">
        <v>0</v>
      </c>
      <c r="G30" s="29">
        <v>0</v>
      </c>
      <c r="H30" s="29">
        <v>5317100</v>
      </c>
      <c r="I30" s="29">
        <v>899040</v>
      </c>
      <c r="J30" s="29">
        <v>468160</v>
      </c>
      <c r="K30" s="29">
        <v>0</v>
      </c>
      <c r="L30" s="29">
        <v>44520</v>
      </c>
      <c r="M30" s="29">
        <v>12460</v>
      </c>
      <c r="N30" s="29"/>
      <c r="O30" s="29">
        <v>1981348.251916542</v>
      </c>
      <c r="P30" s="104"/>
      <c r="Q30" s="29">
        <v>34047788.251916543</v>
      </c>
      <c r="R30" s="29">
        <v>5361620</v>
      </c>
      <c r="S30" s="29">
        <v>39409408.251916543</v>
      </c>
      <c r="T30" s="29">
        <v>671570.51044057088</v>
      </c>
      <c r="U30" s="103">
        <v>38737837.74147597</v>
      </c>
      <c r="V30" s="29">
        <v>468160</v>
      </c>
      <c r="W30" s="103">
        <v>207205.69373199114</v>
      </c>
      <c r="X30" s="29">
        <v>899040</v>
      </c>
      <c r="Y30" s="103">
        <v>84730.597049924894</v>
      </c>
      <c r="Z30" s="33">
        <f t="shared" si="0"/>
        <v>39029774.032257885</v>
      </c>
      <c r="AA30" s="35">
        <f t="shared" si="1"/>
        <v>39029.774032257883</v>
      </c>
      <c r="AB30" s="36">
        <f t="shared" si="2"/>
        <v>1366042.0911290259</v>
      </c>
    </row>
    <row r="31" spans="1:28" ht="25.5" x14ac:dyDescent="0.2">
      <c r="A31" s="28" t="s">
        <v>55</v>
      </c>
      <c r="B31" s="29">
        <v>13179920</v>
      </c>
      <c r="C31" s="29">
        <v>12330</v>
      </c>
      <c r="D31" s="29">
        <v>0</v>
      </c>
      <c r="E31" s="29">
        <v>13201650</v>
      </c>
      <c r="F31" s="29">
        <v>0</v>
      </c>
      <c r="G31" s="29">
        <v>0</v>
      </c>
      <c r="H31" s="29">
        <v>6465820</v>
      </c>
      <c r="I31" s="29">
        <v>308590</v>
      </c>
      <c r="J31" s="29">
        <v>392020</v>
      </c>
      <c r="K31" s="29">
        <v>2210</v>
      </c>
      <c r="L31" s="29">
        <v>3360</v>
      </c>
      <c r="M31" s="29">
        <v>13710</v>
      </c>
      <c r="N31" s="29"/>
      <c r="O31" s="29">
        <v>1073354.0870703843</v>
      </c>
      <c r="P31" s="104"/>
      <c r="Q31" s="29">
        <v>27467254.087070383</v>
      </c>
      <c r="R31" s="29">
        <v>6469180</v>
      </c>
      <c r="S31" s="29">
        <v>33936434.087070383</v>
      </c>
      <c r="T31" s="29">
        <v>578164.44133162056</v>
      </c>
      <c r="U31" s="103">
        <v>33358269.645738762</v>
      </c>
      <c r="V31" s="29">
        <v>394230</v>
      </c>
      <c r="W31" s="103">
        <v>179001.70414048276</v>
      </c>
      <c r="X31" s="29">
        <v>308590</v>
      </c>
      <c r="Y31" s="103">
        <v>28658.215885890117</v>
      </c>
      <c r="Z31" s="33">
        <f t="shared" si="0"/>
        <v>33565929.565765135</v>
      </c>
      <c r="AA31" s="35">
        <f t="shared" si="1"/>
        <v>33565.929565765138</v>
      </c>
      <c r="AB31" s="36">
        <f t="shared" si="2"/>
        <v>1174807.5348017798</v>
      </c>
    </row>
    <row r="32" spans="1:28" x14ac:dyDescent="0.2">
      <c r="A32" s="28" t="s">
        <v>56</v>
      </c>
      <c r="B32" s="29">
        <v>42783810</v>
      </c>
      <c r="C32" s="29">
        <v>0</v>
      </c>
      <c r="D32" s="29">
        <v>14900</v>
      </c>
      <c r="E32" s="29">
        <v>0</v>
      </c>
      <c r="F32" s="29">
        <v>0</v>
      </c>
      <c r="G32" s="29">
        <v>0</v>
      </c>
      <c r="H32" s="29">
        <v>94390</v>
      </c>
      <c r="I32" s="29">
        <v>0</v>
      </c>
      <c r="J32" s="29">
        <v>295240</v>
      </c>
      <c r="K32" s="29">
        <v>0</v>
      </c>
      <c r="L32" s="29">
        <v>0</v>
      </c>
      <c r="M32" s="29">
        <v>12100</v>
      </c>
      <c r="N32" s="29"/>
      <c r="O32" s="29">
        <v>2861412.7738830307</v>
      </c>
      <c r="P32" s="104"/>
      <c r="Q32" s="29">
        <v>45660122.77388303</v>
      </c>
      <c r="R32" s="29">
        <v>94390</v>
      </c>
      <c r="S32" s="29">
        <v>45754512.77388303</v>
      </c>
      <c r="T32" s="29">
        <v>774543.13706950797</v>
      </c>
      <c r="U32" s="103">
        <v>44979969.636813521</v>
      </c>
      <c r="V32" s="29">
        <v>295240</v>
      </c>
      <c r="W32" s="103">
        <v>132043.76061940863</v>
      </c>
      <c r="X32" s="29">
        <v>0</v>
      </c>
      <c r="Y32" s="103">
        <v>0</v>
      </c>
      <c r="Z32" s="33">
        <f t="shared" si="0"/>
        <v>45112013.397432931</v>
      </c>
      <c r="AA32" s="35">
        <f t="shared" si="1"/>
        <v>45112.013397432929</v>
      </c>
      <c r="AB32" s="36">
        <f t="shared" si="2"/>
        <v>1578920.4689101526</v>
      </c>
    </row>
    <row r="33" spans="1:28" x14ac:dyDescent="0.2">
      <c r="A33" s="28" t="s">
        <v>57</v>
      </c>
      <c r="B33" s="29">
        <v>10189530</v>
      </c>
      <c r="C33" s="29">
        <v>0</v>
      </c>
      <c r="D33" s="29">
        <v>56410</v>
      </c>
      <c r="E33" s="29">
        <v>12545890</v>
      </c>
      <c r="F33" s="29">
        <v>0</v>
      </c>
      <c r="G33" s="29">
        <v>0</v>
      </c>
      <c r="H33" s="29">
        <v>0</v>
      </c>
      <c r="I33" s="29">
        <v>270440</v>
      </c>
      <c r="J33" s="29">
        <v>0</v>
      </c>
      <c r="K33" s="29">
        <v>0</v>
      </c>
      <c r="L33" s="29">
        <v>0</v>
      </c>
      <c r="M33" s="29">
        <v>0</v>
      </c>
      <c r="N33" s="29"/>
      <c r="O33" s="29">
        <v>483090.4760757715</v>
      </c>
      <c r="P33" s="104"/>
      <c r="Q33" s="29">
        <v>23274920.476075768</v>
      </c>
      <c r="R33" s="29">
        <v>0</v>
      </c>
      <c r="S33" s="29">
        <v>23274920.476075768</v>
      </c>
      <c r="T33" s="29">
        <v>396353.56887542759</v>
      </c>
      <c r="U33" s="103">
        <v>22878566.907200344</v>
      </c>
      <c r="V33" s="29">
        <v>0</v>
      </c>
      <c r="W33" s="103">
        <v>0</v>
      </c>
      <c r="X33" s="29">
        <v>270440</v>
      </c>
      <c r="Y33" s="103">
        <v>22720.687611243367</v>
      </c>
      <c r="Z33" s="33">
        <f t="shared" si="0"/>
        <v>22901287.594811589</v>
      </c>
      <c r="AA33" s="35">
        <f t="shared" si="1"/>
        <v>22901.287594811587</v>
      </c>
      <c r="AB33" s="36">
        <f t="shared" si="2"/>
        <v>801545.06581840559</v>
      </c>
    </row>
    <row r="34" spans="1:28" x14ac:dyDescent="0.2">
      <c r="A34" s="28" t="s">
        <v>58</v>
      </c>
      <c r="B34" s="29">
        <v>18592180</v>
      </c>
      <c r="C34" s="29">
        <v>1554820</v>
      </c>
      <c r="D34" s="29">
        <v>142980</v>
      </c>
      <c r="E34" s="29">
        <v>0</v>
      </c>
      <c r="F34" s="29">
        <v>0</v>
      </c>
      <c r="G34" s="29">
        <v>0</v>
      </c>
      <c r="H34" s="29">
        <v>0</v>
      </c>
      <c r="I34" s="29">
        <v>591350</v>
      </c>
      <c r="J34" s="29">
        <v>88280</v>
      </c>
      <c r="K34" s="29">
        <v>0</v>
      </c>
      <c r="L34" s="29">
        <v>0</v>
      </c>
      <c r="M34" s="29">
        <v>0</v>
      </c>
      <c r="N34" s="29"/>
      <c r="O34" s="29">
        <v>1444518.6813009214</v>
      </c>
      <c r="P34" s="104"/>
      <c r="Q34" s="29">
        <v>21734498.681300923</v>
      </c>
      <c r="R34" s="29">
        <v>0</v>
      </c>
      <c r="S34" s="29">
        <v>21734498.681300923</v>
      </c>
      <c r="T34" s="29">
        <v>372886.57956814277</v>
      </c>
      <c r="U34" s="103">
        <v>21361612.101732776</v>
      </c>
      <c r="V34" s="29">
        <v>88280</v>
      </c>
      <c r="W34" s="103">
        <v>37181.347231337517</v>
      </c>
      <c r="X34" s="29">
        <v>591350</v>
      </c>
      <c r="Y34" s="103">
        <v>47568.183485850146</v>
      </c>
      <c r="Z34" s="33">
        <f t="shared" si="0"/>
        <v>21446361.632449962</v>
      </c>
      <c r="AA34" s="35">
        <f t="shared" si="1"/>
        <v>21446.361632449964</v>
      </c>
      <c r="AB34" s="36">
        <f t="shared" si="2"/>
        <v>750622.65713574877</v>
      </c>
    </row>
    <row r="35" spans="1:28" x14ac:dyDescent="0.2">
      <c r="A35" s="28" t="s">
        <v>59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/>
      <c r="O35" s="29">
        <v>66949.223410141742</v>
      </c>
      <c r="P35" s="104"/>
      <c r="Q35" s="29">
        <v>66949.223410141742</v>
      </c>
      <c r="R35" s="29">
        <v>0</v>
      </c>
      <c r="S35" s="29">
        <v>66949.223410141742</v>
      </c>
      <c r="T35" s="29">
        <v>1145.9944620049228</v>
      </c>
      <c r="U35" s="103">
        <v>65803.228948136821</v>
      </c>
      <c r="V35" s="29">
        <v>0</v>
      </c>
      <c r="W35" s="103">
        <v>0</v>
      </c>
      <c r="X35" s="29">
        <v>0</v>
      </c>
      <c r="Y35" s="103">
        <v>0</v>
      </c>
      <c r="Z35" s="33">
        <f t="shared" si="0"/>
        <v>65803.228948136821</v>
      </c>
      <c r="AA35" s="35">
        <f t="shared" si="1"/>
        <v>65.80322894813682</v>
      </c>
      <c r="AB35" s="36">
        <f t="shared" si="2"/>
        <v>2303.1130131847885</v>
      </c>
    </row>
    <row r="36" spans="1:28" x14ac:dyDescent="0.2">
      <c r="A36" s="28" t="s">
        <v>60</v>
      </c>
      <c r="B36" s="29">
        <v>14906950</v>
      </c>
      <c r="C36" s="29">
        <v>2017150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66920</v>
      </c>
      <c r="K36" s="29">
        <v>0</v>
      </c>
      <c r="L36" s="29">
        <v>0</v>
      </c>
      <c r="M36" s="29">
        <v>0</v>
      </c>
      <c r="N36" s="29"/>
      <c r="O36" s="29">
        <v>756400.53529181355</v>
      </c>
      <c r="P36" s="104"/>
      <c r="Q36" s="29">
        <v>17680500.535291813</v>
      </c>
      <c r="R36" s="29">
        <v>0</v>
      </c>
      <c r="S36" s="29">
        <v>17680500.535291813</v>
      </c>
      <c r="T36" s="29">
        <v>307799.21444257838</v>
      </c>
      <c r="U36" s="103">
        <v>17372701.320849236</v>
      </c>
      <c r="V36" s="29">
        <v>66920</v>
      </c>
      <c r="W36" s="103">
        <v>36006.702629362691</v>
      </c>
      <c r="X36" s="29">
        <v>0</v>
      </c>
      <c r="Y36" s="103">
        <v>0</v>
      </c>
      <c r="Z36" s="33">
        <f t="shared" si="0"/>
        <v>17408708.023478597</v>
      </c>
      <c r="AA36" s="35">
        <f t="shared" si="1"/>
        <v>17408.708023478597</v>
      </c>
      <c r="AB36" s="36">
        <f t="shared" si="2"/>
        <v>609304.78082175087</v>
      </c>
    </row>
    <row r="37" spans="1:28" ht="25.5" x14ac:dyDescent="0.2">
      <c r="A37" s="28" t="s">
        <v>61</v>
      </c>
      <c r="B37" s="29">
        <v>6906090</v>
      </c>
      <c r="C37" s="29">
        <v>544820</v>
      </c>
      <c r="D37" s="29">
        <v>0</v>
      </c>
      <c r="E37" s="29">
        <v>1500</v>
      </c>
      <c r="F37" s="29">
        <v>0</v>
      </c>
      <c r="G37" s="29">
        <v>0</v>
      </c>
      <c r="H37" s="29">
        <v>2886130</v>
      </c>
      <c r="I37" s="29">
        <v>0</v>
      </c>
      <c r="J37" s="29">
        <v>351740</v>
      </c>
      <c r="K37" s="29">
        <v>0</v>
      </c>
      <c r="L37" s="29">
        <v>4770</v>
      </c>
      <c r="M37" s="29">
        <v>0</v>
      </c>
      <c r="N37" s="29"/>
      <c r="O37" s="29">
        <v>142916.16376295895</v>
      </c>
      <c r="P37" s="104"/>
      <c r="Q37" s="29">
        <v>7595326.1637629587</v>
      </c>
      <c r="R37" s="29">
        <v>2890900</v>
      </c>
      <c r="S37" s="29">
        <v>10486226.163762959</v>
      </c>
      <c r="T37" s="29">
        <v>179376.53265664374</v>
      </c>
      <c r="U37" s="103">
        <v>10306849.631106315</v>
      </c>
      <c r="V37" s="29">
        <v>351740</v>
      </c>
      <c r="W37" s="103">
        <v>161118.85367637433</v>
      </c>
      <c r="X37" s="29">
        <v>0</v>
      </c>
      <c r="Y37" s="103">
        <v>0</v>
      </c>
      <c r="Z37" s="33">
        <f t="shared" si="0"/>
        <v>10467968.48478269</v>
      </c>
      <c r="AA37" s="35">
        <f t="shared" si="1"/>
        <v>10467.96848478269</v>
      </c>
      <c r="AB37" s="36">
        <f t="shared" si="2"/>
        <v>366378.89696739416</v>
      </c>
    </row>
    <row r="38" spans="1:28" ht="25.5" x14ac:dyDescent="0.2">
      <c r="A38" s="28" t="s">
        <v>62</v>
      </c>
      <c r="B38" s="29">
        <v>10317310</v>
      </c>
      <c r="C38" s="29">
        <v>1324710</v>
      </c>
      <c r="D38" s="29">
        <v>835880</v>
      </c>
      <c r="E38" s="29">
        <v>0</v>
      </c>
      <c r="F38" s="29">
        <v>0</v>
      </c>
      <c r="G38" s="29">
        <v>0</v>
      </c>
      <c r="H38" s="29">
        <v>0</v>
      </c>
      <c r="I38" s="29">
        <v>10480</v>
      </c>
      <c r="J38" s="29">
        <v>0</v>
      </c>
      <c r="K38" s="29">
        <v>0</v>
      </c>
      <c r="L38" s="29">
        <v>0</v>
      </c>
      <c r="M38" s="29">
        <v>4430</v>
      </c>
      <c r="N38" s="29"/>
      <c r="O38" s="29">
        <v>130592.56011101752</v>
      </c>
      <c r="P38" s="104"/>
      <c r="Q38" s="29">
        <v>12608492.560111018</v>
      </c>
      <c r="R38" s="29">
        <v>0</v>
      </c>
      <c r="S38" s="29">
        <v>12608492.560111018</v>
      </c>
      <c r="T38" s="29">
        <v>217137.73131420714</v>
      </c>
      <c r="U38" s="103">
        <v>12391354.828796811</v>
      </c>
      <c r="V38" s="29">
        <v>0</v>
      </c>
      <c r="W38" s="103">
        <v>0</v>
      </c>
      <c r="X38" s="29">
        <v>10480</v>
      </c>
      <c r="Y38" s="103">
        <v>1010.4778325747614</v>
      </c>
      <c r="Z38" s="33">
        <f t="shared" si="0"/>
        <v>12392365.306629386</v>
      </c>
      <c r="AA38" s="35">
        <f t="shared" si="1"/>
        <v>12392.365306629386</v>
      </c>
      <c r="AB38" s="36">
        <f t="shared" si="2"/>
        <v>433732.78573202854</v>
      </c>
    </row>
    <row r="39" spans="1:28" x14ac:dyDescent="0.2">
      <c r="A39" s="28" t="s">
        <v>63</v>
      </c>
      <c r="B39" s="29">
        <v>21011250</v>
      </c>
      <c r="C39" s="29">
        <v>0</v>
      </c>
      <c r="D39" s="29">
        <v>984980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90510</v>
      </c>
      <c r="K39" s="29">
        <v>0</v>
      </c>
      <c r="L39" s="29">
        <v>0</v>
      </c>
      <c r="M39" s="29">
        <v>0</v>
      </c>
      <c r="N39" s="29"/>
      <c r="O39" s="29">
        <v>453829.76418336702</v>
      </c>
      <c r="P39" s="104"/>
      <c r="Q39" s="29">
        <v>22450059.764183365</v>
      </c>
      <c r="R39" s="29">
        <v>0</v>
      </c>
      <c r="S39" s="29">
        <v>22450059.764183365</v>
      </c>
      <c r="T39" s="29">
        <v>385014.77355140174</v>
      </c>
      <c r="U39" s="103">
        <v>22065044.990631968</v>
      </c>
      <c r="V39" s="29">
        <v>90510</v>
      </c>
      <c r="W39" s="103">
        <v>40344.992725837219</v>
      </c>
      <c r="X39" s="29">
        <v>0</v>
      </c>
      <c r="Y39" s="103">
        <v>0</v>
      </c>
      <c r="Z39" s="33">
        <f t="shared" si="0"/>
        <v>22105389.983357806</v>
      </c>
      <c r="AA39" s="35">
        <f t="shared" si="1"/>
        <v>22105.389983357807</v>
      </c>
      <c r="AB39" s="36">
        <f t="shared" si="2"/>
        <v>773688.64941752329</v>
      </c>
    </row>
    <row r="40" spans="1:28" ht="25.5" x14ac:dyDescent="0.2">
      <c r="A40" s="28" t="s">
        <v>64</v>
      </c>
      <c r="B40" s="29">
        <v>15829350</v>
      </c>
      <c r="C40" s="29">
        <v>5951970</v>
      </c>
      <c r="D40" s="29">
        <v>688670</v>
      </c>
      <c r="E40" s="29">
        <v>0</v>
      </c>
      <c r="F40" s="29">
        <v>0</v>
      </c>
      <c r="G40" s="29">
        <v>0</v>
      </c>
      <c r="H40" s="29">
        <v>0</v>
      </c>
      <c r="I40" s="29">
        <v>234440</v>
      </c>
      <c r="J40" s="29">
        <v>169430</v>
      </c>
      <c r="K40" s="29">
        <v>0</v>
      </c>
      <c r="L40" s="29">
        <v>0</v>
      </c>
      <c r="M40" s="29">
        <v>0</v>
      </c>
      <c r="N40" s="29"/>
      <c r="O40" s="29">
        <v>688836.3072103865</v>
      </c>
      <c r="P40" s="104"/>
      <c r="Q40" s="29">
        <v>23158826.307210386</v>
      </c>
      <c r="R40" s="29">
        <v>0</v>
      </c>
      <c r="S40" s="29">
        <v>23158826.307210386</v>
      </c>
      <c r="T40" s="29">
        <v>394805.42024713045</v>
      </c>
      <c r="U40" s="103">
        <v>22764020.886963256</v>
      </c>
      <c r="V40" s="29">
        <v>169430</v>
      </c>
      <c r="W40" s="103">
        <v>83002.450831786409</v>
      </c>
      <c r="X40" s="29">
        <v>234440</v>
      </c>
      <c r="Y40" s="103">
        <v>20583.900694284766</v>
      </c>
      <c r="Z40" s="33">
        <f t="shared" si="0"/>
        <v>22867607.238489326</v>
      </c>
      <c r="AA40" s="35">
        <f t="shared" si="1"/>
        <v>22867.607238489327</v>
      </c>
      <c r="AB40" s="36">
        <f t="shared" si="2"/>
        <v>800366.25334712642</v>
      </c>
    </row>
    <row r="41" spans="1:28" x14ac:dyDescent="0.2">
      <c r="A41" s="28" t="s">
        <v>65</v>
      </c>
      <c r="B41" s="29">
        <v>21588120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965340</v>
      </c>
      <c r="J41" s="29">
        <v>449790</v>
      </c>
      <c r="K41" s="29">
        <v>0</v>
      </c>
      <c r="L41" s="29">
        <v>0</v>
      </c>
      <c r="M41" s="29">
        <v>0</v>
      </c>
      <c r="N41" s="29"/>
      <c r="O41" s="29">
        <v>509040.01181879791</v>
      </c>
      <c r="P41" s="104"/>
      <c r="Q41" s="29">
        <v>22097160.011818796</v>
      </c>
      <c r="R41" s="29">
        <v>0</v>
      </c>
      <c r="S41" s="29">
        <v>22097160.011818796</v>
      </c>
      <c r="T41" s="29">
        <v>376990.25253611425</v>
      </c>
      <c r="U41" s="103">
        <v>21720169.759282686</v>
      </c>
      <c r="V41" s="29">
        <v>449790</v>
      </c>
      <c r="W41" s="103">
        <v>202604.22957800137</v>
      </c>
      <c r="X41" s="29">
        <v>965340</v>
      </c>
      <c r="Y41" s="103">
        <v>103464.74788902618</v>
      </c>
      <c r="Z41" s="33">
        <f t="shared" si="0"/>
        <v>22026238.736749712</v>
      </c>
      <c r="AA41" s="35">
        <f t="shared" si="1"/>
        <v>22026.238736749714</v>
      </c>
      <c r="AB41" s="36">
        <f t="shared" si="2"/>
        <v>770918.35578623996</v>
      </c>
    </row>
    <row r="42" spans="1:28" x14ac:dyDescent="0.2">
      <c r="A42" s="28" t="s">
        <v>66</v>
      </c>
      <c r="B42" s="29">
        <v>10708800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2454770</v>
      </c>
      <c r="I42" s="29">
        <v>193550</v>
      </c>
      <c r="J42" s="29">
        <v>216190</v>
      </c>
      <c r="K42" s="29">
        <v>3890</v>
      </c>
      <c r="L42" s="29">
        <v>0</v>
      </c>
      <c r="M42" s="29">
        <v>5630</v>
      </c>
      <c r="N42" s="29"/>
      <c r="O42" s="29">
        <v>1034232.7704383644</v>
      </c>
      <c r="P42" s="104"/>
      <c r="Q42" s="29">
        <v>11743032.770438364</v>
      </c>
      <c r="R42" s="29">
        <v>2454770</v>
      </c>
      <c r="S42" s="29">
        <v>14197802.770438364</v>
      </c>
      <c r="T42" s="29">
        <v>241997.79942069814</v>
      </c>
      <c r="U42" s="103">
        <v>13955804.971017666</v>
      </c>
      <c r="V42" s="29">
        <v>220080</v>
      </c>
      <c r="W42" s="103">
        <v>97007.844197521044</v>
      </c>
      <c r="X42" s="29">
        <v>193550</v>
      </c>
      <c r="Y42" s="103">
        <v>17329.656987187642</v>
      </c>
      <c r="Z42" s="33">
        <f t="shared" si="0"/>
        <v>14070142.472202376</v>
      </c>
      <c r="AA42" s="35">
        <f t="shared" si="1"/>
        <v>14070.142472202375</v>
      </c>
      <c r="AB42" s="36">
        <f t="shared" si="2"/>
        <v>492454.98652708309</v>
      </c>
    </row>
    <row r="43" spans="1:28" x14ac:dyDescent="0.2">
      <c r="A43" s="28" t="s">
        <v>67</v>
      </c>
      <c r="B43" s="29">
        <v>12026820</v>
      </c>
      <c r="C43" s="29">
        <v>0</v>
      </c>
      <c r="D43" s="29">
        <v>1103640</v>
      </c>
      <c r="E43" s="29">
        <v>4330940</v>
      </c>
      <c r="F43" s="29">
        <v>0</v>
      </c>
      <c r="G43" s="29">
        <v>0</v>
      </c>
      <c r="H43" s="29">
        <v>2139660</v>
      </c>
      <c r="I43" s="29">
        <v>19020</v>
      </c>
      <c r="J43" s="29">
        <v>1431700</v>
      </c>
      <c r="K43" s="29">
        <v>4440</v>
      </c>
      <c r="L43" s="29">
        <v>0</v>
      </c>
      <c r="M43" s="29">
        <v>17440</v>
      </c>
      <c r="N43" s="29"/>
      <c r="O43" s="29">
        <v>924350.7054956716</v>
      </c>
      <c r="P43" s="104"/>
      <c r="Q43" s="29">
        <v>18385750.70549567</v>
      </c>
      <c r="R43" s="29">
        <v>2139660</v>
      </c>
      <c r="S43" s="29">
        <v>20525410.70549567</v>
      </c>
      <c r="T43" s="29">
        <v>350201.86412853649</v>
      </c>
      <c r="U43" s="103">
        <v>20175208.841367137</v>
      </c>
      <c r="V43" s="29">
        <v>1436140</v>
      </c>
      <c r="W43" s="103">
        <v>640868.02227931353</v>
      </c>
      <c r="X43" s="29">
        <v>19020</v>
      </c>
      <c r="Y43" s="103">
        <v>1529.9684618261094</v>
      </c>
      <c r="Z43" s="33">
        <f t="shared" si="0"/>
        <v>20817606.832108278</v>
      </c>
      <c r="AA43" s="35">
        <f t="shared" si="1"/>
        <v>20817.606832108278</v>
      </c>
      <c r="AB43" s="36">
        <f t="shared" si="2"/>
        <v>728616.23912378971</v>
      </c>
    </row>
    <row r="44" spans="1:28" x14ac:dyDescent="0.2">
      <c r="A44" s="28" t="s">
        <v>68</v>
      </c>
      <c r="B44" s="29">
        <v>19755250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5396300</v>
      </c>
      <c r="I44" s="29">
        <v>366520</v>
      </c>
      <c r="J44" s="29">
        <v>257950</v>
      </c>
      <c r="K44" s="29">
        <v>46470</v>
      </c>
      <c r="L44" s="29">
        <v>9010</v>
      </c>
      <c r="M44" s="29">
        <v>0</v>
      </c>
      <c r="N44" s="29"/>
      <c r="O44" s="29">
        <v>1253487.6608053942</v>
      </c>
      <c r="P44" s="104"/>
      <c r="Q44" s="29">
        <v>21008737.660805397</v>
      </c>
      <c r="R44" s="29">
        <v>5405310</v>
      </c>
      <c r="S44" s="29">
        <v>26414047.660805397</v>
      </c>
      <c r="T44" s="29">
        <v>450305.52057646669</v>
      </c>
      <c r="U44" s="103">
        <v>25963742.140228927</v>
      </c>
      <c r="V44" s="29">
        <v>304420</v>
      </c>
      <c r="W44" s="103">
        <v>136998.99365744559</v>
      </c>
      <c r="X44" s="29">
        <v>366520</v>
      </c>
      <c r="Y44" s="103">
        <v>34799.863889311542</v>
      </c>
      <c r="Z44" s="33">
        <f t="shared" si="0"/>
        <v>26135540.997775685</v>
      </c>
      <c r="AA44" s="35">
        <f t="shared" si="1"/>
        <v>26135.540997775686</v>
      </c>
      <c r="AB44" s="36">
        <f t="shared" si="2"/>
        <v>914743.93492214906</v>
      </c>
    </row>
    <row r="45" spans="1:28" x14ac:dyDescent="0.2">
      <c r="A45" s="28" t="s">
        <v>69</v>
      </c>
      <c r="B45" s="29">
        <v>18788470</v>
      </c>
      <c r="C45" s="29">
        <v>0</v>
      </c>
      <c r="D45" s="29">
        <v>0</v>
      </c>
      <c r="E45" s="29">
        <v>3110820</v>
      </c>
      <c r="F45" s="29">
        <v>0</v>
      </c>
      <c r="G45" s="29">
        <v>0</v>
      </c>
      <c r="H45" s="29">
        <v>0</v>
      </c>
      <c r="I45" s="29">
        <v>91640</v>
      </c>
      <c r="J45" s="29">
        <v>458740</v>
      </c>
      <c r="K45" s="29">
        <v>0</v>
      </c>
      <c r="L45" s="29">
        <v>0</v>
      </c>
      <c r="M45" s="29">
        <v>11870</v>
      </c>
      <c r="N45" s="29"/>
      <c r="O45" s="29">
        <v>2065191.6090109753</v>
      </c>
      <c r="P45" s="104"/>
      <c r="Q45" s="29">
        <v>23964481.609010976</v>
      </c>
      <c r="R45" s="29">
        <v>0</v>
      </c>
      <c r="S45" s="29">
        <v>23964481.609010976</v>
      </c>
      <c r="T45" s="29">
        <v>407660.15985729906</v>
      </c>
      <c r="U45" s="103">
        <v>23556821.449153677</v>
      </c>
      <c r="V45" s="29">
        <v>458740</v>
      </c>
      <c r="W45" s="103">
        <v>208646.09035783005</v>
      </c>
      <c r="X45" s="29">
        <v>91640</v>
      </c>
      <c r="Y45" s="103">
        <v>9933.5665958158534</v>
      </c>
      <c r="Z45" s="33">
        <f t="shared" si="0"/>
        <v>23775401.106107321</v>
      </c>
      <c r="AA45" s="35">
        <f t="shared" si="1"/>
        <v>23775.401106107322</v>
      </c>
      <c r="AB45" s="36">
        <f t="shared" si="2"/>
        <v>832139.03871375625</v>
      </c>
    </row>
    <row r="46" spans="1:28" ht="25.5" x14ac:dyDescent="0.2">
      <c r="A46" s="28" t="s">
        <v>70</v>
      </c>
      <c r="B46" s="29">
        <v>24654240</v>
      </c>
      <c r="C46" s="29">
        <v>0</v>
      </c>
      <c r="D46" s="29">
        <v>1407060</v>
      </c>
      <c r="E46" s="29">
        <v>15194790</v>
      </c>
      <c r="F46" s="29">
        <v>0</v>
      </c>
      <c r="G46" s="29">
        <v>0</v>
      </c>
      <c r="H46" s="29">
        <v>1937340</v>
      </c>
      <c r="I46" s="29">
        <v>205740</v>
      </c>
      <c r="J46" s="29">
        <v>634230</v>
      </c>
      <c r="K46" s="29">
        <v>0</v>
      </c>
      <c r="L46" s="29">
        <v>0</v>
      </c>
      <c r="M46" s="29">
        <v>39390</v>
      </c>
      <c r="N46" s="29"/>
      <c r="O46" s="29">
        <v>1098170.444009946</v>
      </c>
      <c r="P46" s="104"/>
      <c r="Q46" s="29">
        <v>42354260.444009945</v>
      </c>
      <c r="R46" s="29">
        <v>1937340</v>
      </c>
      <c r="S46" s="29">
        <v>44291600.444009945</v>
      </c>
      <c r="T46" s="29">
        <v>754425.96407739422</v>
      </c>
      <c r="U46" s="103">
        <v>43537174.479932554</v>
      </c>
      <c r="V46" s="29">
        <v>634230</v>
      </c>
      <c r="W46" s="103">
        <v>281759.06295085506</v>
      </c>
      <c r="X46" s="29">
        <v>205740</v>
      </c>
      <c r="Y46" s="103">
        <v>17332.258880398862</v>
      </c>
      <c r="Z46" s="33">
        <f t="shared" si="0"/>
        <v>43836265.80176381</v>
      </c>
      <c r="AA46" s="35">
        <f t="shared" si="1"/>
        <v>43836.26580176381</v>
      </c>
      <c r="AB46" s="36">
        <f t="shared" si="2"/>
        <v>1534269.3030617333</v>
      </c>
    </row>
    <row r="47" spans="1:28" x14ac:dyDescent="0.2">
      <c r="A47" s="28" t="s">
        <v>71</v>
      </c>
      <c r="B47" s="29">
        <v>17072340</v>
      </c>
      <c r="C47" s="29">
        <v>0</v>
      </c>
      <c r="D47" s="29">
        <v>0</v>
      </c>
      <c r="E47" s="29">
        <v>6625730</v>
      </c>
      <c r="F47" s="29">
        <v>0</v>
      </c>
      <c r="G47" s="29">
        <v>0</v>
      </c>
      <c r="H47" s="29">
        <v>0</v>
      </c>
      <c r="I47" s="29">
        <v>876890</v>
      </c>
      <c r="J47" s="29">
        <v>1757160</v>
      </c>
      <c r="K47" s="29">
        <v>126260</v>
      </c>
      <c r="L47" s="29">
        <v>0</v>
      </c>
      <c r="M47" s="29">
        <v>12020</v>
      </c>
      <c r="N47" s="29"/>
      <c r="O47" s="29">
        <v>1753622.2045653542</v>
      </c>
      <c r="P47" s="104"/>
      <c r="Q47" s="29">
        <v>25451692.204565354</v>
      </c>
      <c r="R47" s="29">
        <v>0</v>
      </c>
      <c r="S47" s="29">
        <v>25451692.204565354</v>
      </c>
      <c r="T47" s="29">
        <v>433674.82949920627</v>
      </c>
      <c r="U47" s="103">
        <v>25018017.37506615</v>
      </c>
      <c r="V47" s="29">
        <v>1883420</v>
      </c>
      <c r="W47" s="103">
        <v>836983.78932082304</v>
      </c>
      <c r="X47" s="29">
        <v>876890</v>
      </c>
      <c r="Y47" s="103">
        <v>81982.073046780599</v>
      </c>
      <c r="Z47" s="33">
        <f t="shared" si="0"/>
        <v>25936983.237433754</v>
      </c>
      <c r="AA47" s="35">
        <f t="shared" si="1"/>
        <v>25936.983237433753</v>
      </c>
      <c r="AB47" s="36">
        <f t="shared" si="2"/>
        <v>907794.41331018135</v>
      </c>
    </row>
    <row r="48" spans="1:28" x14ac:dyDescent="0.2">
      <c r="A48" s="28" t="s">
        <v>72</v>
      </c>
      <c r="B48" s="29">
        <v>11016080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983410</v>
      </c>
      <c r="J48" s="29">
        <v>0</v>
      </c>
      <c r="K48" s="29">
        <v>0</v>
      </c>
      <c r="L48" s="29">
        <v>0</v>
      </c>
      <c r="M48" s="29">
        <v>0</v>
      </c>
      <c r="N48" s="29"/>
      <c r="O48" s="29">
        <v>1039184.7756861106</v>
      </c>
      <c r="P48" s="104"/>
      <c r="Q48" s="29">
        <v>12055264.775686111</v>
      </c>
      <c r="R48" s="29">
        <v>0</v>
      </c>
      <c r="S48" s="29">
        <v>12055264.775686111</v>
      </c>
      <c r="T48" s="29">
        <v>206226.09596404945</v>
      </c>
      <c r="U48" s="103">
        <v>11849038.67972206</v>
      </c>
      <c r="V48" s="29">
        <v>0</v>
      </c>
      <c r="W48" s="103">
        <v>0</v>
      </c>
      <c r="X48" s="29">
        <v>983410</v>
      </c>
      <c r="Y48" s="103">
        <v>95228.148211885302</v>
      </c>
      <c r="Z48" s="33">
        <f t="shared" si="0"/>
        <v>11944266.827933945</v>
      </c>
      <c r="AA48" s="35">
        <f t="shared" si="1"/>
        <v>11944.266827933945</v>
      </c>
      <c r="AB48" s="36">
        <f t="shared" si="2"/>
        <v>418049.33897768805</v>
      </c>
    </row>
    <row r="49" spans="1:28" x14ac:dyDescent="0.2">
      <c r="A49" s="38" t="s">
        <v>73</v>
      </c>
      <c r="B49" s="29">
        <v>23933000</v>
      </c>
      <c r="C49" s="29">
        <v>0</v>
      </c>
      <c r="D49" s="29">
        <v>0</v>
      </c>
      <c r="E49" s="29">
        <v>0</v>
      </c>
      <c r="F49" s="29">
        <v>0</v>
      </c>
      <c r="G49" s="29">
        <v>0</v>
      </c>
      <c r="H49" s="29">
        <v>1071840</v>
      </c>
      <c r="I49" s="29">
        <v>2268880</v>
      </c>
      <c r="J49" s="29">
        <v>0</v>
      </c>
      <c r="K49" s="29">
        <v>0</v>
      </c>
      <c r="L49" s="29">
        <v>0</v>
      </c>
      <c r="M49" s="29">
        <v>20960</v>
      </c>
      <c r="N49" s="29"/>
      <c r="O49" s="29">
        <v>1752505.5225795354</v>
      </c>
      <c r="P49" s="104"/>
      <c r="Q49" s="29">
        <v>25685505.522579536</v>
      </c>
      <c r="R49" s="29">
        <v>1071840</v>
      </c>
      <c r="S49" s="29">
        <v>26757345.522579536</v>
      </c>
      <c r="T49" s="29">
        <v>456154.09195150598</v>
      </c>
      <c r="U49" s="103">
        <v>26301191.430628031</v>
      </c>
      <c r="V49" s="29">
        <v>0</v>
      </c>
      <c r="W49" s="103">
        <v>0</v>
      </c>
      <c r="X49" s="29">
        <v>2268880</v>
      </c>
      <c r="Y49" s="103">
        <v>208061.47539803747</v>
      </c>
      <c r="Z49" s="33">
        <f t="shared" si="0"/>
        <v>26509252.906026069</v>
      </c>
      <c r="AA49" s="35">
        <f t="shared" si="1"/>
        <v>26509.252906026068</v>
      </c>
      <c r="AB49" s="36">
        <f t="shared" si="2"/>
        <v>927823.85171091242</v>
      </c>
    </row>
    <row r="50" spans="1:28" ht="25.5" x14ac:dyDescent="0.2">
      <c r="A50" s="28" t="s">
        <v>74</v>
      </c>
      <c r="B50" s="29">
        <v>14791750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899940</v>
      </c>
      <c r="J50" s="29">
        <v>270070</v>
      </c>
      <c r="K50" s="29">
        <v>0</v>
      </c>
      <c r="L50" s="29">
        <v>0</v>
      </c>
      <c r="M50" s="29">
        <v>15050</v>
      </c>
      <c r="N50" s="29"/>
      <c r="O50" s="29">
        <v>1183794.5456718912</v>
      </c>
      <c r="P50" s="104"/>
      <c r="Q50" s="29">
        <v>15975544.545671891</v>
      </c>
      <c r="R50" s="29">
        <v>0</v>
      </c>
      <c r="S50" s="29">
        <v>15975544.545671891</v>
      </c>
      <c r="T50" s="29">
        <v>271872.42201310489</v>
      </c>
      <c r="U50" s="103">
        <v>15703672.123658786</v>
      </c>
      <c r="V50" s="29">
        <v>270070</v>
      </c>
      <c r="W50" s="103">
        <v>120939.2981809871</v>
      </c>
      <c r="X50" s="29">
        <v>899940</v>
      </c>
      <c r="Y50" s="103">
        <v>83190.111434120772</v>
      </c>
      <c r="Z50" s="33">
        <f t="shared" si="0"/>
        <v>15907801.533273892</v>
      </c>
      <c r="AA50" s="35">
        <f t="shared" si="1"/>
        <v>15907.801533273892</v>
      </c>
      <c r="AB50" s="36">
        <f t="shared" si="2"/>
        <v>556773.05366458627</v>
      </c>
    </row>
    <row r="51" spans="1:28" x14ac:dyDescent="0.2">
      <c r="A51" s="28" t="s">
        <v>75</v>
      </c>
      <c r="B51" s="29">
        <v>50166990</v>
      </c>
      <c r="C51" s="29">
        <v>0</v>
      </c>
      <c r="D51" s="29">
        <v>0</v>
      </c>
      <c r="E51" s="29">
        <v>16891210</v>
      </c>
      <c r="F51" s="29">
        <v>0</v>
      </c>
      <c r="G51" s="29">
        <v>0</v>
      </c>
      <c r="H51" s="29">
        <v>6715570</v>
      </c>
      <c r="I51" s="29">
        <v>206500</v>
      </c>
      <c r="J51" s="29">
        <v>784270</v>
      </c>
      <c r="K51" s="29">
        <v>0</v>
      </c>
      <c r="L51" s="29">
        <v>804180</v>
      </c>
      <c r="M51" s="29">
        <v>0</v>
      </c>
      <c r="N51" s="29"/>
      <c r="O51" s="29">
        <v>2702997.5911320373</v>
      </c>
      <c r="P51" s="104"/>
      <c r="Q51" s="29">
        <v>69761197.591132045</v>
      </c>
      <c r="R51" s="29">
        <v>7519750</v>
      </c>
      <c r="S51" s="29">
        <v>77280947.591132045</v>
      </c>
      <c r="T51" s="29">
        <v>1315023.4266856681</v>
      </c>
      <c r="U51" s="103">
        <v>75965924.164446369</v>
      </c>
      <c r="V51" s="29">
        <v>784270</v>
      </c>
      <c r="W51" s="103">
        <v>368375.02334842843</v>
      </c>
      <c r="X51" s="29">
        <v>206500</v>
      </c>
      <c r="Y51" s="103">
        <v>19414.45776419418</v>
      </c>
      <c r="Z51" s="33">
        <f t="shared" si="0"/>
        <v>76353713.645558998</v>
      </c>
      <c r="AA51" s="35">
        <f t="shared" si="1"/>
        <v>76353.713645558993</v>
      </c>
      <c r="AB51" s="36">
        <f t="shared" si="2"/>
        <v>2672379.9775945647</v>
      </c>
    </row>
    <row r="52" spans="1:28" x14ac:dyDescent="0.2">
      <c r="A52" s="28" t="s">
        <v>76</v>
      </c>
      <c r="B52" s="29">
        <v>10978270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1576630</v>
      </c>
      <c r="I52" s="29">
        <v>0</v>
      </c>
      <c r="J52" s="29">
        <v>155640</v>
      </c>
      <c r="K52" s="29">
        <v>0</v>
      </c>
      <c r="L52" s="29">
        <v>0</v>
      </c>
      <c r="M52" s="29">
        <v>7360</v>
      </c>
      <c r="N52" s="29"/>
      <c r="O52" s="29">
        <v>777652.62732167076</v>
      </c>
      <c r="P52" s="104"/>
      <c r="Q52" s="29">
        <v>11755922.627321672</v>
      </c>
      <c r="R52" s="29">
        <v>1576630</v>
      </c>
      <c r="S52" s="29">
        <v>13332552.627321672</v>
      </c>
      <c r="T52" s="29">
        <v>227150.75503455216</v>
      </c>
      <c r="U52" s="103">
        <v>13105401.872287117</v>
      </c>
      <c r="V52" s="29">
        <v>155640</v>
      </c>
      <c r="W52" s="103">
        <v>68817.937676109374</v>
      </c>
      <c r="X52" s="29">
        <v>0</v>
      </c>
      <c r="Y52" s="103">
        <v>0</v>
      </c>
      <c r="Z52" s="33">
        <f t="shared" si="0"/>
        <v>13174219.809963226</v>
      </c>
      <c r="AA52" s="35">
        <f t="shared" si="1"/>
        <v>13174.219809963226</v>
      </c>
      <c r="AB52" s="36">
        <f t="shared" si="2"/>
        <v>461097.69334871293</v>
      </c>
    </row>
    <row r="53" spans="1:28" x14ac:dyDescent="0.2">
      <c r="A53" s="28" t="s">
        <v>77</v>
      </c>
      <c r="B53" s="29">
        <v>1058000</v>
      </c>
      <c r="C53" s="29">
        <v>0</v>
      </c>
      <c r="D53" s="29">
        <v>1449330</v>
      </c>
      <c r="E53" s="29">
        <v>6474000</v>
      </c>
      <c r="F53" s="29">
        <v>0</v>
      </c>
      <c r="G53" s="29">
        <v>0</v>
      </c>
      <c r="H53" s="29">
        <v>879430</v>
      </c>
      <c r="I53" s="29">
        <v>102230</v>
      </c>
      <c r="J53" s="29">
        <v>13880</v>
      </c>
      <c r="K53" s="29">
        <v>0</v>
      </c>
      <c r="L53" s="29">
        <v>0</v>
      </c>
      <c r="M53" s="29">
        <v>5840</v>
      </c>
      <c r="N53" s="29"/>
      <c r="O53" s="29">
        <v>141717.4128243145</v>
      </c>
      <c r="P53" s="104"/>
      <c r="Q53" s="29">
        <v>9123047.4128243141</v>
      </c>
      <c r="R53" s="29">
        <v>879430</v>
      </c>
      <c r="S53" s="29">
        <v>10002477.412824314</v>
      </c>
      <c r="T53" s="29">
        <v>170588.91599194868</v>
      </c>
      <c r="U53" s="103">
        <v>9831888.496832367</v>
      </c>
      <c r="V53" s="29">
        <v>13880</v>
      </c>
      <c r="W53" s="103">
        <v>5019.2246042300158</v>
      </c>
      <c r="X53" s="29">
        <v>102230</v>
      </c>
      <c r="Y53" s="103">
        <v>9535.7153555737823</v>
      </c>
      <c r="Z53" s="33">
        <f t="shared" si="0"/>
        <v>9846443.4367921706</v>
      </c>
      <c r="AA53" s="35">
        <f t="shared" si="1"/>
        <v>9846.4434367921713</v>
      </c>
      <c r="AB53" s="36">
        <f t="shared" si="2"/>
        <v>344625.52028772602</v>
      </c>
    </row>
    <row r="54" spans="1:28" x14ac:dyDescent="0.2">
      <c r="A54" s="28" t="s">
        <v>78</v>
      </c>
      <c r="B54" s="29">
        <v>53283120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5017020</v>
      </c>
      <c r="I54" s="29">
        <v>35520</v>
      </c>
      <c r="J54" s="29">
        <v>2390910</v>
      </c>
      <c r="K54" s="29">
        <v>3170</v>
      </c>
      <c r="L54" s="29">
        <v>4530</v>
      </c>
      <c r="M54" s="29">
        <v>0</v>
      </c>
      <c r="N54" s="29"/>
      <c r="O54" s="29">
        <v>2462884.4613217404</v>
      </c>
      <c r="P54" s="104"/>
      <c r="Q54" s="29">
        <v>55746004.461321741</v>
      </c>
      <c r="R54" s="29">
        <v>5021550</v>
      </c>
      <c r="S54" s="29">
        <v>60767554.461321741</v>
      </c>
      <c r="T54" s="29">
        <v>1035997.5889285583</v>
      </c>
      <c r="U54" s="103">
        <v>59731556.872393176</v>
      </c>
      <c r="V54" s="29">
        <v>2394080</v>
      </c>
      <c r="W54" s="103">
        <v>1074926.0982824387</v>
      </c>
      <c r="X54" s="29">
        <v>35520</v>
      </c>
      <c r="Y54" s="103">
        <v>3312.6596342363728</v>
      </c>
      <c r="Z54" s="33">
        <f t="shared" si="0"/>
        <v>60809795.630309857</v>
      </c>
      <c r="AA54" s="35">
        <f t="shared" si="1"/>
        <v>60809.795630309854</v>
      </c>
      <c r="AB54" s="36">
        <f t="shared" si="2"/>
        <v>2128342.8470608448</v>
      </c>
    </row>
    <row r="55" spans="1:28" x14ac:dyDescent="0.2">
      <c r="A55" s="28" t="s">
        <v>79</v>
      </c>
      <c r="B55" s="29">
        <v>3760520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13478160</v>
      </c>
      <c r="I55" s="29">
        <v>351060</v>
      </c>
      <c r="J55" s="29">
        <v>351160</v>
      </c>
      <c r="K55" s="29">
        <v>0</v>
      </c>
      <c r="L55" s="29">
        <v>0</v>
      </c>
      <c r="M55" s="29">
        <v>0</v>
      </c>
      <c r="N55" s="29"/>
      <c r="O55" s="29">
        <v>1075838.7851330647</v>
      </c>
      <c r="P55" s="104"/>
      <c r="Q55" s="29">
        <v>4836358.7851330647</v>
      </c>
      <c r="R55" s="29">
        <v>13478160</v>
      </c>
      <c r="S55" s="29">
        <v>18314518.785133064</v>
      </c>
      <c r="T55" s="29">
        <v>311454.47821904882</v>
      </c>
      <c r="U55" s="103">
        <v>18003064.306914017</v>
      </c>
      <c r="V55" s="29">
        <v>351160</v>
      </c>
      <c r="W55" s="103">
        <v>159839.88827734691</v>
      </c>
      <c r="X55" s="29">
        <v>351060</v>
      </c>
      <c r="Y55" s="103">
        <v>28706.154294372944</v>
      </c>
      <c r="Z55" s="33">
        <f t="shared" si="0"/>
        <v>18191610.349485736</v>
      </c>
      <c r="AA55" s="35">
        <f t="shared" si="1"/>
        <v>18191.610349485738</v>
      </c>
      <c r="AB55" s="36">
        <f t="shared" si="2"/>
        <v>636706.3622320008</v>
      </c>
    </row>
    <row r="56" spans="1:28" x14ac:dyDescent="0.2">
      <c r="A56" s="28" t="s">
        <v>80</v>
      </c>
      <c r="B56" s="29">
        <v>2638660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/>
      <c r="O56" s="29">
        <v>192040.08705107469</v>
      </c>
      <c r="P56" s="104"/>
      <c r="Q56" s="29">
        <v>2830700.087051075</v>
      </c>
      <c r="R56" s="29">
        <v>0</v>
      </c>
      <c r="S56" s="29">
        <v>2830700.087051075</v>
      </c>
      <c r="T56" s="29">
        <v>48811.562693314736</v>
      </c>
      <c r="U56" s="103">
        <v>2781888.5243577599</v>
      </c>
      <c r="V56" s="29">
        <v>0</v>
      </c>
      <c r="W56" s="103">
        <v>0</v>
      </c>
      <c r="X56" s="29">
        <v>0</v>
      </c>
      <c r="Y56" s="103">
        <v>0</v>
      </c>
      <c r="Z56" s="33">
        <f t="shared" si="0"/>
        <v>2781888.5243577599</v>
      </c>
      <c r="AA56" s="35">
        <f t="shared" si="1"/>
        <v>2781.8885243577597</v>
      </c>
      <c r="AB56" s="36">
        <f t="shared" si="2"/>
        <v>97366.098352521585</v>
      </c>
    </row>
    <row r="57" spans="1:28" ht="25.5" x14ac:dyDescent="0.2">
      <c r="A57" s="28" t="s">
        <v>81</v>
      </c>
      <c r="B57" s="29">
        <v>11114190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82340</v>
      </c>
      <c r="K57" s="29">
        <v>0</v>
      </c>
      <c r="L57" s="29">
        <v>200190</v>
      </c>
      <c r="M57" s="29">
        <v>6730</v>
      </c>
      <c r="N57" s="29"/>
      <c r="O57" s="29">
        <v>612743.30524141213</v>
      </c>
      <c r="P57" s="104"/>
      <c r="Q57" s="29">
        <v>11726933.305241412</v>
      </c>
      <c r="R57" s="29">
        <v>200190</v>
      </c>
      <c r="S57" s="29">
        <v>11927123.305241412</v>
      </c>
      <c r="T57" s="29">
        <v>203617.03652982716</v>
      </c>
      <c r="U57" s="103">
        <v>11723506.268711584</v>
      </c>
      <c r="V57" s="29">
        <v>82340</v>
      </c>
      <c r="W57" s="103">
        <v>36663.659104691527</v>
      </c>
      <c r="X57" s="29">
        <v>0</v>
      </c>
      <c r="Y57" s="103">
        <v>0</v>
      </c>
      <c r="Z57" s="33">
        <f t="shared" si="0"/>
        <v>11760169.927816276</v>
      </c>
      <c r="AA57" s="35">
        <f t="shared" si="1"/>
        <v>11760.169927816276</v>
      </c>
      <c r="AB57" s="36">
        <f t="shared" si="2"/>
        <v>411605.94747356966</v>
      </c>
    </row>
    <row r="58" spans="1:28" x14ac:dyDescent="0.2">
      <c r="A58" s="28" t="s">
        <v>82</v>
      </c>
      <c r="B58" s="29">
        <v>14087620</v>
      </c>
      <c r="C58" s="29">
        <v>19100</v>
      </c>
      <c r="D58" s="29">
        <v>3290790</v>
      </c>
      <c r="E58" s="29">
        <v>5835670</v>
      </c>
      <c r="F58" s="29">
        <v>0</v>
      </c>
      <c r="G58" s="29">
        <v>0</v>
      </c>
      <c r="H58" s="29">
        <v>740760</v>
      </c>
      <c r="I58" s="29">
        <v>20740</v>
      </c>
      <c r="J58" s="29">
        <v>150920</v>
      </c>
      <c r="K58" s="29">
        <v>0</v>
      </c>
      <c r="L58" s="29">
        <v>0</v>
      </c>
      <c r="M58" s="29">
        <v>0</v>
      </c>
      <c r="N58" s="29"/>
      <c r="O58" s="29">
        <v>200459.59415050724</v>
      </c>
      <c r="P58" s="104"/>
      <c r="Q58" s="29">
        <v>23433639.594150506</v>
      </c>
      <c r="R58" s="29">
        <v>740760</v>
      </c>
      <c r="S58" s="29">
        <v>24174399.594150506</v>
      </c>
      <c r="T58" s="29">
        <v>412762.09403050784</v>
      </c>
      <c r="U58" s="103">
        <v>23761637.500119999</v>
      </c>
      <c r="V58" s="29">
        <v>150920</v>
      </c>
      <c r="W58" s="103">
        <v>68804.939103877099</v>
      </c>
      <c r="X58" s="29">
        <v>20740</v>
      </c>
      <c r="Y58" s="103">
        <v>2248.1686075646094</v>
      </c>
      <c r="Z58" s="33">
        <f t="shared" si="0"/>
        <v>23832690.607831437</v>
      </c>
      <c r="AA58" s="35">
        <f t="shared" si="1"/>
        <v>23832.690607831439</v>
      </c>
      <c r="AB58" s="36">
        <f t="shared" si="2"/>
        <v>834144.17127410031</v>
      </c>
    </row>
    <row r="59" spans="1:28" x14ac:dyDescent="0.2">
      <c r="A59" s="28" t="s">
        <v>83</v>
      </c>
      <c r="B59" s="29">
        <v>17014630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6620</v>
      </c>
      <c r="K59" s="29">
        <v>0</v>
      </c>
      <c r="L59" s="29">
        <v>0</v>
      </c>
      <c r="M59" s="29">
        <v>0</v>
      </c>
      <c r="N59" s="29"/>
      <c r="O59" s="29">
        <v>955196.54185234639</v>
      </c>
      <c r="P59" s="104"/>
      <c r="Q59" s="29">
        <v>17969826.541852348</v>
      </c>
      <c r="R59" s="29">
        <v>0</v>
      </c>
      <c r="S59" s="29">
        <v>17969826.541852348</v>
      </c>
      <c r="T59" s="29">
        <v>307875.20719915547</v>
      </c>
      <c r="U59" s="103">
        <v>17661951.334653191</v>
      </c>
      <c r="V59" s="29">
        <v>6620</v>
      </c>
      <c r="W59" s="103">
        <v>3561.9302361981622</v>
      </c>
      <c r="X59" s="29">
        <v>0</v>
      </c>
      <c r="Y59" s="103">
        <v>0</v>
      </c>
      <c r="Z59" s="33">
        <f t="shared" si="0"/>
        <v>17665513.264889389</v>
      </c>
      <c r="AA59" s="35">
        <f t="shared" si="1"/>
        <v>17665.513264889389</v>
      </c>
      <c r="AB59" s="36">
        <f t="shared" si="2"/>
        <v>618292.96427112864</v>
      </c>
    </row>
    <row r="60" spans="1:28" ht="25.5" x14ac:dyDescent="0.2">
      <c r="A60" s="28" t="s">
        <v>84</v>
      </c>
      <c r="B60" s="29">
        <v>27204110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44020</v>
      </c>
      <c r="J60" s="29">
        <v>48303</v>
      </c>
      <c r="K60" s="29">
        <v>0</v>
      </c>
      <c r="L60" s="29">
        <v>0</v>
      </c>
      <c r="M60" s="29">
        <v>0</v>
      </c>
      <c r="N60" s="29"/>
      <c r="O60" s="29">
        <v>833536.87785873725</v>
      </c>
      <c r="P60" s="104"/>
      <c r="Q60" s="29">
        <v>28037646.877858736</v>
      </c>
      <c r="R60" s="29">
        <v>0</v>
      </c>
      <c r="S60" s="29">
        <v>28037646.877858736</v>
      </c>
      <c r="T60" s="29">
        <v>476481.40808021551</v>
      </c>
      <c r="U60" s="103">
        <v>27561165.469778523</v>
      </c>
      <c r="V60" s="29">
        <v>48303</v>
      </c>
      <c r="W60" s="103">
        <v>25989.715437927469</v>
      </c>
      <c r="X60" s="29">
        <v>44020</v>
      </c>
      <c r="Y60" s="103">
        <v>3540.9680173283564</v>
      </c>
      <c r="Z60" s="33">
        <f t="shared" si="0"/>
        <v>27590696.153233778</v>
      </c>
      <c r="AA60" s="35">
        <f t="shared" si="1"/>
        <v>27590.696153233777</v>
      </c>
      <c r="AB60" s="36">
        <f t="shared" si="2"/>
        <v>965674.36536318215</v>
      </c>
    </row>
    <row r="61" spans="1:28" x14ac:dyDescent="0.2">
      <c r="A61" s="28" t="s">
        <v>85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/>
      <c r="O61" s="29">
        <v>0</v>
      </c>
      <c r="P61" s="104"/>
      <c r="Q61" s="29">
        <v>0</v>
      </c>
      <c r="R61" s="29">
        <v>0</v>
      </c>
      <c r="S61" s="29">
        <v>0</v>
      </c>
      <c r="T61" s="29">
        <v>0</v>
      </c>
      <c r="U61" s="103">
        <v>0</v>
      </c>
      <c r="V61" s="29">
        <v>0</v>
      </c>
      <c r="W61" s="103">
        <v>0</v>
      </c>
      <c r="X61" s="29">
        <v>0</v>
      </c>
      <c r="Y61" s="103">
        <v>0</v>
      </c>
      <c r="Z61" s="33">
        <f t="shared" si="0"/>
        <v>0</v>
      </c>
      <c r="AA61" s="35">
        <f t="shared" si="1"/>
        <v>0</v>
      </c>
      <c r="AB61" s="36">
        <f t="shared" si="2"/>
        <v>0</v>
      </c>
    </row>
    <row r="62" spans="1:28" x14ac:dyDescent="0.2">
      <c r="A62" s="28" t="s">
        <v>86</v>
      </c>
      <c r="B62" s="29">
        <v>1607210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/>
      <c r="O62" s="29">
        <v>7515.1597004848245</v>
      </c>
      <c r="P62" s="104"/>
      <c r="Q62" s="29">
        <v>1614725.1597004847</v>
      </c>
      <c r="R62" s="29">
        <v>0</v>
      </c>
      <c r="S62" s="29">
        <v>1614725.1597004847</v>
      </c>
      <c r="T62" s="29">
        <v>26420.550905726843</v>
      </c>
      <c r="U62" s="103">
        <v>1588304.6087947579</v>
      </c>
      <c r="V62" s="29">
        <v>0</v>
      </c>
      <c r="W62" s="103">
        <v>0</v>
      </c>
      <c r="X62" s="29">
        <v>0</v>
      </c>
      <c r="Y62" s="103">
        <v>0</v>
      </c>
      <c r="Z62" s="33">
        <f t="shared" si="0"/>
        <v>1588304.6087947579</v>
      </c>
      <c r="AA62" s="35">
        <f t="shared" si="1"/>
        <v>1588.3046087947578</v>
      </c>
      <c r="AB62" s="36">
        <f t="shared" si="2"/>
        <v>55590.661307816525</v>
      </c>
    </row>
    <row r="63" spans="1:28" x14ac:dyDescent="0.2">
      <c r="A63" s="28" t="s">
        <v>87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/>
      <c r="O63" s="29">
        <v>0</v>
      </c>
      <c r="P63" s="104"/>
      <c r="Q63" s="29">
        <v>0</v>
      </c>
      <c r="R63" s="29">
        <v>0</v>
      </c>
      <c r="S63" s="29">
        <v>0</v>
      </c>
      <c r="T63" s="29">
        <v>0</v>
      </c>
      <c r="U63" s="103">
        <v>0</v>
      </c>
      <c r="V63" s="29">
        <v>0</v>
      </c>
      <c r="W63" s="103">
        <v>0</v>
      </c>
      <c r="X63" s="29">
        <v>0</v>
      </c>
      <c r="Y63" s="103">
        <v>0</v>
      </c>
      <c r="Z63" s="33">
        <f t="shared" si="0"/>
        <v>0</v>
      </c>
      <c r="AA63" s="35">
        <f t="shared" si="1"/>
        <v>0</v>
      </c>
      <c r="AB63" s="36">
        <f t="shared" si="2"/>
        <v>0</v>
      </c>
    </row>
    <row r="64" spans="1:28" ht="25.5" x14ac:dyDescent="0.2">
      <c r="A64" s="28" t="s">
        <v>88</v>
      </c>
      <c r="B64" s="29">
        <v>15725360</v>
      </c>
      <c r="C64" s="29">
        <v>280250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480310</v>
      </c>
      <c r="J64" s="29">
        <v>0</v>
      </c>
      <c r="K64" s="29">
        <v>0</v>
      </c>
      <c r="L64" s="29">
        <v>0</v>
      </c>
      <c r="M64" s="29">
        <v>3360</v>
      </c>
      <c r="N64" s="29"/>
      <c r="O64" s="29">
        <v>559009.2143708145</v>
      </c>
      <c r="P64" s="104"/>
      <c r="Q64" s="29">
        <v>16564619.214370815</v>
      </c>
      <c r="R64" s="29">
        <v>0</v>
      </c>
      <c r="S64" s="29">
        <v>16564619.214370815</v>
      </c>
      <c r="T64" s="29">
        <v>282152.21757699264</v>
      </c>
      <c r="U64" s="103">
        <v>16282466.996793821</v>
      </c>
      <c r="V64" s="29">
        <v>0</v>
      </c>
      <c r="W64" s="103">
        <v>0</v>
      </c>
      <c r="X64" s="29">
        <v>480310</v>
      </c>
      <c r="Y64" s="103">
        <v>47959.752140215191</v>
      </c>
      <c r="Z64" s="33">
        <f t="shared" si="0"/>
        <v>16330426.748934036</v>
      </c>
      <c r="AA64" s="35">
        <f t="shared" si="1"/>
        <v>16330.426748934036</v>
      </c>
      <c r="AB64" s="36">
        <f t="shared" si="2"/>
        <v>571564.93621269125</v>
      </c>
    </row>
    <row r="65" spans="1:28" x14ac:dyDescent="0.2">
      <c r="A65" s="28" t="s">
        <v>89</v>
      </c>
      <c r="B65" s="29">
        <v>8563490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4321640</v>
      </c>
      <c r="I65" s="29">
        <v>1418860</v>
      </c>
      <c r="J65" s="29">
        <v>14330</v>
      </c>
      <c r="K65" s="29">
        <v>0</v>
      </c>
      <c r="L65" s="29">
        <v>0</v>
      </c>
      <c r="M65" s="29">
        <v>9000</v>
      </c>
      <c r="N65" s="29"/>
      <c r="O65" s="29">
        <v>1079775.2298366411</v>
      </c>
      <c r="P65" s="104"/>
      <c r="Q65" s="29">
        <v>9643265.2298366427</v>
      </c>
      <c r="R65" s="29">
        <v>4321640</v>
      </c>
      <c r="S65" s="29">
        <v>13964905.229836643</v>
      </c>
      <c r="T65" s="29">
        <v>237826.31508627057</v>
      </c>
      <c r="U65" s="103">
        <v>13727078.914750371</v>
      </c>
      <c r="V65" s="29">
        <v>14330</v>
      </c>
      <c r="W65" s="103">
        <v>7710.3414327371092</v>
      </c>
      <c r="X65" s="29">
        <v>1418860</v>
      </c>
      <c r="Y65" s="103">
        <v>133088.13637005611</v>
      </c>
      <c r="Z65" s="33">
        <f t="shared" si="0"/>
        <v>13867877.392553164</v>
      </c>
      <c r="AA65" s="35">
        <f t="shared" si="1"/>
        <v>13867.877392553164</v>
      </c>
      <c r="AB65" s="36">
        <f t="shared" si="2"/>
        <v>485375.70873936074</v>
      </c>
    </row>
    <row r="66" spans="1:28" x14ac:dyDescent="0.2">
      <c r="A66" s="28" t="s">
        <v>90</v>
      </c>
      <c r="B66" s="29">
        <v>24757080</v>
      </c>
      <c r="C66" s="29">
        <v>44423840</v>
      </c>
      <c r="D66" s="29">
        <v>0</v>
      </c>
      <c r="E66" s="29">
        <v>0</v>
      </c>
      <c r="F66" s="29">
        <v>0</v>
      </c>
      <c r="G66" s="29">
        <v>0</v>
      </c>
      <c r="H66" s="29">
        <v>3941030</v>
      </c>
      <c r="I66" s="29">
        <v>865140</v>
      </c>
      <c r="J66" s="29">
        <v>0</v>
      </c>
      <c r="K66" s="29">
        <v>0</v>
      </c>
      <c r="L66" s="29">
        <v>6700</v>
      </c>
      <c r="M66" s="29">
        <v>0</v>
      </c>
      <c r="N66" s="29"/>
      <c r="O66" s="29">
        <v>877487.4177653644</v>
      </c>
      <c r="P66" s="104"/>
      <c r="Q66" s="29">
        <v>70058407.417765364</v>
      </c>
      <c r="R66" s="29">
        <v>3947730</v>
      </c>
      <c r="S66" s="29">
        <v>74006137.417765364</v>
      </c>
      <c r="T66" s="29">
        <v>1274251.6454720444</v>
      </c>
      <c r="U66" s="103">
        <v>72731885.772293329</v>
      </c>
      <c r="V66" s="29">
        <v>0</v>
      </c>
      <c r="W66" s="103">
        <v>0</v>
      </c>
      <c r="X66" s="29">
        <v>865140</v>
      </c>
      <c r="Y66" s="103">
        <v>84337.593178950687</v>
      </c>
      <c r="Z66" s="33">
        <f t="shared" si="0"/>
        <v>72816223.365472287</v>
      </c>
      <c r="AA66" s="35">
        <f t="shared" si="1"/>
        <v>72816.22336547228</v>
      </c>
      <c r="AB66" s="36">
        <f t="shared" si="2"/>
        <v>2548567.8177915299</v>
      </c>
    </row>
    <row r="67" spans="1:28" x14ac:dyDescent="0.2">
      <c r="A67" s="28" t="s">
        <v>91</v>
      </c>
      <c r="B67" s="29">
        <v>10350870</v>
      </c>
      <c r="C67" s="29">
        <v>0</v>
      </c>
      <c r="D67" s="29">
        <v>0</v>
      </c>
      <c r="E67" s="29">
        <v>2824670</v>
      </c>
      <c r="F67" s="29">
        <v>0</v>
      </c>
      <c r="G67" s="29">
        <v>0</v>
      </c>
      <c r="H67" s="29">
        <v>4888020</v>
      </c>
      <c r="I67" s="29">
        <v>389430</v>
      </c>
      <c r="J67" s="29">
        <v>273320</v>
      </c>
      <c r="K67" s="29">
        <v>0</v>
      </c>
      <c r="L67" s="29">
        <v>0</v>
      </c>
      <c r="M67" s="29">
        <v>15750</v>
      </c>
      <c r="N67" s="29"/>
      <c r="O67" s="29">
        <v>843920.06343867572</v>
      </c>
      <c r="P67" s="104"/>
      <c r="Q67" s="29">
        <v>14019460.063438676</v>
      </c>
      <c r="R67" s="29">
        <v>4888020</v>
      </c>
      <c r="S67" s="29">
        <v>18907480.063438676</v>
      </c>
      <c r="T67" s="29">
        <v>322116.20137490914</v>
      </c>
      <c r="U67" s="103">
        <v>18585363.862063766</v>
      </c>
      <c r="V67" s="29">
        <v>273320</v>
      </c>
      <c r="W67" s="103">
        <v>120971.21561599537</v>
      </c>
      <c r="X67" s="29">
        <v>389430</v>
      </c>
      <c r="Y67" s="103">
        <v>37554.16596818548</v>
      </c>
      <c r="Z67" s="33">
        <f t="shared" si="0"/>
        <v>18743889.243647948</v>
      </c>
      <c r="AA67" s="35">
        <f t="shared" si="1"/>
        <v>18743.889243647947</v>
      </c>
      <c r="AB67" s="36">
        <f t="shared" si="2"/>
        <v>656036.1235276782</v>
      </c>
    </row>
    <row r="68" spans="1:28" x14ac:dyDescent="0.2">
      <c r="A68" s="28" t="s">
        <v>92</v>
      </c>
      <c r="B68" s="29">
        <v>22967680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3641770</v>
      </c>
      <c r="I68" s="29">
        <v>210463</v>
      </c>
      <c r="J68" s="29">
        <v>1090220</v>
      </c>
      <c r="K68" s="29">
        <v>0</v>
      </c>
      <c r="L68" s="29">
        <v>0</v>
      </c>
      <c r="M68" s="29">
        <v>0</v>
      </c>
      <c r="N68" s="29"/>
      <c r="O68" s="29">
        <v>2170766.2868240341</v>
      </c>
      <c r="P68" s="104"/>
      <c r="Q68" s="29">
        <v>25138446.286824033</v>
      </c>
      <c r="R68" s="29">
        <v>3641770</v>
      </c>
      <c r="S68" s="29">
        <v>28780216.286824033</v>
      </c>
      <c r="T68" s="29">
        <v>489773.50456258026</v>
      </c>
      <c r="U68" s="103">
        <v>28290442.782261454</v>
      </c>
      <c r="V68" s="29">
        <v>1090220</v>
      </c>
      <c r="W68" s="103">
        <v>485853.67351363227</v>
      </c>
      <c r="X68" s="29">
        <v>210463</v>
      </c>
      <c r="Y68" s="103">
        <v>22813.708276464338</v>
      </c>
      <c r="Z68" s="33">
        <f t="shared" si="0"/>
        <v>28799110.164051551</v>
      </c>
      <c r="AA68" s="35">
        <f t="shared" si="1"/>
        <v>28799.110164051552</v>
      </c>
      <c r="AB68" s="36">
        <f t="shared" si="2"/>
        <v>1007968.8557418043</v>
      </c>
    </row>
    <row r="69" spans="1:28" x14ac:dyDescent="0.2">
      <c r="A69" s="28" t="s">
        <v>93</v>
      </c>
      <c r="B69" s="29">
        <v>15352950</v>
      </c>
      <c r="C69" s="29">
        <v>8109780</v>
      </c>
      <c r="D69" s="29">
        <v>620740</v>
      </c>
      <c r="E69" s="29">
        <v>0</v>
      </c>
      <c r="F69" s="29">
        <v>0</v>
      </c>
      <c r="G69" s="29">
        <v>0</v>
      </c>
      <c r="H69" s="29">
        <v>0</v>
      </c>
      <c r="I69" s="29">
        <v>22020</v>
      </c>
      <c r="J69" s="29">
        <v>282230</v>
      </c>
      <c r="K69" s="29">
        <v>0</v>
      </c>
      <c r="L69" s="29">
        <v>0</v>
      </c>
      <c r="M69" s="29">
        <v>0</v>
      </c>
      <c r="N69" s="29"/>
      <c r="O69" s="29">
        <v>885270</v>
      </c>
      <c r="P69" s="104"/>
      <c r="Q69" s="29">
        <v>24968740</v>
      </c>
      <c r="R69" s="29">
        <v>0</v>
      </c>
      <c r="S69" s="29">
        <v>24968740</v>
      </c>
      <c r="T69" s="29">
        <v>428143.0742758101</v>
      </c>
      <c r="U69" s="103">
        <v>24540596.92572419</v>
      </c>
      <c r="V69" s="29">
        <v>282230</v>
      </c>
      <c r="W69" s="103">
        <v>127374.42965624193</v>
      </c>
      <c r="X69" s="29">
        <v>22020</v>
      </c>
      <c r="Y69" s="103">
        <v>1771.288408486379</v>
      </c>
      <c r="Z69" s="33">
        <f t="shared" ref="Z69" si="3">U69+W69+Y69</f>
        <v>24669742.643788919</v>
      </c>
      <c r="AA69" s="35">
        <f t="shared" ref="AA69" si="4">Z69/1000</f>
        <v>24669.742643788919</v>
      </c>
      <c r="AB69" s="36">
        <f t="shared" ref="AB69" si="5">AA69*35</f>
        <v>863440.99253261217</v>
      </c>
    </row>
    <row r="70" spans="1:28" ht="25.5" x14ac:dyDescent="0.2">
      <c r="A70" s="39" t="s">
        <v>94</v>
      </c>
      <c r="B70" s="40">
        <f>SUM(B4:B69)</f>
        <v>1210937650</v>
      </c>
      <c r="C70" s="40">
        <f t="shared" ref="C70:M70" si="6">SUM(C4:C69)</f>
        <v>97925950</v>
      </c>
      <c r="D70" s="40">
        <f>SUM(D4:D69)</f>
        <v>19039040</v>
      </c>
      <c r="E70" s="40">
        <f>SUM(E4:E69)</f>
        <v>117218295</v>
      </c>
      <c r="F70" s="41">
        <f t="shared" si="6"/>
        <v>102647070</v>
      </c>
      <c r="G70" s="41">
        <f t="shared" si="6"/>
        <v>90151170</v>
      </c>
      <c r="H70" s="42">
        <f t="shared" si="6"/>
        <v>167791084</v>
      </c>
      <c r="I70" s="42">
        <f t="shared" si="6"/>
        <v>22923343</v>
      </c>
      <c r="J70" s="42">
        <f t="shared" si="6"/>
        <v>22378883</v>
      </c>
      <c r="K70" s="42">
        <f t="shared" si="6"/>
        <v>1546998</v>
      </c>
      <c r="L70" s="42">
        <f t="shared" si="6"/>
        <v>4754890</v>
      </c>
      <c r="M70" s="42">
        <f t="shared" si="6"/>
        <v>516240</v>
      </c>
      <c r="N70" s="43"/>
      <c r="O70" s="42">
        <f>SUM(O4:O69)</f>
        <v>77015569.999999955</v>
      </c>
      <c r="P70" s="44">
        <f>SUM(P4:P69)</f>
        <v>0</v>
      </c>
      <c r="Q70" s="105">
        <f t="shared" ref="Q70:Z70" si="7">SUM(Q4:Q69)</f>
        <v>1624783574.9999998</v>
      </c>
      <c r="R70" s="105">
        <f t="shared" si="7"/>
        <v>262697144</v>
      </c>
      <c r="S70" s="105">
        <f t="shared" si="7"/>
        <v>1887480718.9999998</v>
      </c>
      <c r="T70" s="105">
        <f t="shared" si="7"/>
        <v>32187875</v>
      </c>
      <c r="U70" s="106">
        <f t="shared" si="7"/>
        <v>1855292843.9999998</v>
      </c>
      <c r="V70" s="105">
        <f t="shared" si="7"/>
        <v>23925881</v>
      </c>
      <c r="W70" s="106">
        <f t="shared" si="7"/>
        <v>10790389.999999998</v>
      </c>
      <c r="X70" s="105">
        <f t="shared" si="7"/>
        <v>22923343</v>
      </c>
      <c r="Y70" s="106">
        <f t="shared" si="7"/>
        <v>2128209.9999999995</v>
      </c>
      <c r="Z70" s="45">
        <f t="shared" si="7"/>
        <v>1868211444</v>
      </c>
      <c r="AA70" s="35">
        <f>Z70/1000</f>
        <v>1868211.4439999999</v>
      </c>
      <c r="AB70" s="35">
        <f>SUM(AB4:AB69)</f>
        <v>65387400.539999999</v>
      </c>
    </row>
    <row r="71" spans="1:28" x14ac:dyDescent="0.2">
      <c r="A71" s="46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Q71" s="25"/>
      <c r="R71" s="33">
        <f>R70-R74</f>
        <v>262697144</v>
      </c>
      <c r="S71" s="33"/>
      <c r="T71" s="25"/>
      <c r="U71" s="25"/>
      <c r="V71" s="23"/>
      <c r="W71" s="25"/>
      <c r="X71" s="25"/>
      <c r="Y71" s="25"/>
      <c r="Z71" s="25"/>
      <c r="AA71" s="25"/>
      <c r="AB71" s="25"/>
    </row>
    <row r="72" spans="1:28" ht="25.5" x14ac:dyDescent="0.2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Q72" s="25"/>
      <c r="R72" s="25"/>
      <c r="S72" s="25"/>
      <c r="T72" s="25"/>
      <c r="U72" s="25"/>
      <c r="V72" s="33"/>
      <c r="W72" s="33"/>
      <c r="X72" s="33"/>
      <c r="Y72" s="25"/>
      <c r="Z72" s="50" t="s">
        <v>96</v>
      </c>
      <c r="AA72" s="51">
        <f>AA70*35</f>
        <v>65387400.539999999</v>
      </c>
      <c r="AB72" s="25"/>
    </row>
    <row r="73" spans="1:28" x14ac:dyDescent="0.2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Q73" s="25"/>
      <c r="R73" s="25"/>
      <c r="S73" s="33"/>
      <c r="T73" s="25"/>
      <c r="U73" s="25"/>
      <c r="V73" s="25"/>
      <c r="W73" s="25"/>
      <c r="X73" s="25"/>
      <c r="Y73" s="25"/>
      <c r="Z73" s="25"/>
      <c r="AA73" s="25"/>
      <c r="AB73" s="25"/>
    </row>
    <row r="74" spans="1:28" x14ac:dyDescent="0.2">
      <c r="A74" s="52"/>
      <c r="B74" s="52"/>
      <c r="C74" s="52"/>
      <c r="D74" s="52"/>
      <c r="E74" s="52"/>
      <c r="F74" s="52"/>
      <c r="G74" s="52"/>
      <c r="H74" s="52"/>
      <c r="I74" s="52"/>
      <c r="J74" s="53"/>
      <c r="K74" s="52"/>
      <c r="L74" s="52"/>
      <c r="M74" s="52"/>
      <c r="N74" s="52"/>
      <c r="O74" s="52"/>
      <c r="Q74" s="23"/>
      <c r="R74" s="33"/>
      <c r="S74" s="25"/>
      <c r="T74" s="25"/>
      <c r="U74" s="25"/>
      <c r="V74" s="25"/>
      <c r="W74" s="25"/>
      <c r="X74" s="25"/>
      <c r="Y74" s="25"/>
      <c r="Z74" s="25"/>
      <c r="AA74" s="25"/>
      <c r="AB74" s="25"/>
    </row>
    <row r="75" spans="1:28" x14ac:dyDescent="0.2">
      <c r="J75" s="55"/>
      <c r="Q75" s="25"/>
      <c r="R75" s="25"/>
      <c r="S75" s="33"/>
      <c r="T75" s="25"/>
      <c r="U75" s="25"/>
      <c r="V75" s="25"/>
      <c r="W75" s="25"/>
      <c r="X75" s="25"/>
      <c r="Y75" s="25"/>
      <c r="Z75" s="25"/>
      <c r="AA75" s="25"/>
      <c r="AB75" s="25"/>
    </row>
    <row r="76" spans="1:28" x14ac:dyDescent="0.2">
      <c r="Q76" s="57"/>
      <c r="R76" s="57"/>
      <c r="S76" s="57"/>
      <c r="T76" s="57"/>
      <c r="U76" s="25"/>
      <c r="V76" s="25"/>
      <c r="W76" s="25"/>
      <c r="X76" s="25"/>
      <c r="Y76" s="25"/>
      <c r="Z76" s="57"/>
      <c r="AA76" s="57"/>
      <c r="AB76" s="57"/>
    </row>
    <row r="77" spans="1:28" x14ac:dyDescent="0.2"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</row>
    <row r="78" spans="1:28" x14ac:dyDescent="0.2"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</row>
    <row r="79" spans="1:28" x14ac:dyDescent="0.2"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</row>
    <row r="80" spans="1:28" x14ac:dyDescent="0.2"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</row>
    <row r="81" spans="17:28" x14ac:dyDescent="0.2"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</row>
    <row r="82" spans="17:28" x14ac:dyDescent="0.2"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</row>
    <row r="83" spans="17:28" x14ac:dyDescent="0.2"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</row>
    <row r="84" spans="17:28" x14ac:dyDescent="0.2"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</row>
    <row r="85" spans="17:28" x14ac:dyDescent="0.2"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</row>
    <row r="86" spans="17:28" x14ac:dyDescent="0.2"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</row>
    <row r="87" spans="17:28" x14ac:dyDescent="0.2"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</row>
    <row r="88" spans="17:28" x14ac:dyDescent="0.2">
      <c r="Q88" s="25"/>
      <c r="R88" s="25"/>
      <c r="S88" s="25"/>
      <c r="T88" s="25"/>
      <c r="U88" s="26"/>
      <c r="V88" s="25"/>
      <c r="W88" s="26"/>
      <c r="X88" s="25"/>
      <c r="Y88" s="26"/>
      <c r="Z88" s="25"/>
      <c r="AA88" s="25"/>
      <c r="AB88" s="25"/>
    </row>
    <row r="89" spans="17:28" x14ac:dyDescent="0.2">
      <c r="Q89" s="25"/>
      <c r="R89" s="25"/>
      <c r="S89" s="25"/>
      <c r="T89" s="25"/>
      <c r="U89" s="26"/>
      <c r="V89" s="25"/>
      <c r="W89" s="26"/>
      <c r="X89" s="25"/>
      <c r="Y89" s="26"/>
      <c r="Z89" s="25"/>
      <c r="AA89" s="25"/>
      <c r="AB89" s="25"/>
    </row>
  </sheetData>
  <mergeCells count="3">
    <mergeCell ref="A1:O1"/>
    <mergeCell ref="B2:M2"/>
    <mergeCell ref="Q2:AB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Σύνολο A</vt:lpstr>
      <vt:lpstr>Σύνολο B</vt:lpstr>
      <vt:lpstr>Σύνολο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ΝΙΚΟΛΑΟΣ ΔΟΥΒΑΛΕΤΑΣ</dc:creator>
  <cp:lastModifiedBy>ΝΙΚΟΛΑΟΣ ΔΟΥΒΑΛΕΤΑΣ</cp:lastModifiedBy>
  <dcterms:created xsi:type="dcterms:W3CDTF">2026-05-29T08:25:19Z</dcterms:created>
  <dcterms:modified xsi:type="dcterms:W3CDTF">2026-05-29T08:25:20Z</dcterms:modified>
</cp:coreProperties>
</file>